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L:\ABAS Group II\3-PARTNER\Chanchai (CCC) 3760\2003_Hemaraj Land PCL_YE17\"/>
    </mc:Choice>
  </mc:AlternateContent>
  <bookViews>
    <workbookView xWindow="0" yWindow="0" windowWidth="20490" windowHeight="7365" tabRatio="902" activeTab="7"/>
  </bookViews>
  <sheets>
    <sheet name="BS(T)5-7" sheetId="1" r:id="rId1"/>
    <sheet name="งบกำไรขาดทุน 8-9" sheetId="2" r:id="rId2"/>
    <sheet name="10 CONSO (T)" sheetId="3" r:id="rId3"/>
    <sheet name="11HRD(T)" sheetId="4" r:id="rId4"/>
    <sheet name="CF_TH" sheetId="14" state="hidden" r:id="rId5"/>
    <sheet name="CF Thai 12-14" sheetId="6" state="hidden" r:id="rId6"/>
    <sheet name="CF_TH_PGW (Print Ver003)" sheetId="8" state="hidden" r:id="rId7"/>
    <sheet name="CF_TH_12-14 " sheetId="19" r:id="rId8"/>
    <sheet name="ENG &gt;&gt;&gt;" sheetId="13" state="hidden" r:id="rId9"/>
    <sheet name="FS(E)-BS 4-6 " sheetId="9" state="hidden" r:id="rId10"/>
    <sheet name="FS(E)-PL(Yr) 7-8" sheetId="10" state="hidden" r:id="rId11"/>
    <sheet name="9 CE CONSO (E)" sheetId="11" state="hidden" r:id="rId12"/>
    <sheet name="10 CE HRD (E)" sheetId="12" state="hidden" r:id="rId13"/>
    <sheet name="CF_11-13EN.     " sheetId="18" state="hidden" r:id="rId14"/>
    <sheet name="CF_11-13EN. ไม่ใช้" sheetId="17" state="hidden" r:id="rId15"/>
    <sheet name="CF_TH_12-14ไม่ใช้" sheetId="16" state="hidden" r:id="rId16"/>
    <sheet name="CF_EN" sheetId="15" state="hidden" r:id="rId17"/>
  </sheets>
  <externalReferences>
    <externalReference r:id="rId18"/>
  </externalReferences>
  <definedNames>
    <definedName name="\a" localSheetId="0">#REF!</definedName>
    <definedName name="\a" localSheetId="9">#REF!</definedName>
    <definedName name="\a">#REF!</definedName>
    <definedName name="\c" localSheetId="0">#REF!</definedName>
    <definedName name="\c" localSheetId="9">#REF!</definedName>
    <definedName name="\c">#REF!</definedName>
    <definedName name="\d" localSheetId="0">#REF!</definedName>
    <definedName name="\d" localSheetId="9">#REF!</definedName>
    <definedName name="\d">#REF!</definedName>
    <definedName name="\e" localSheetId="0">#REF!</definedName>
    <definedName name="\e" localSheetId="9">#REF!</definedName>
    <definedName name="\e">#REF!</definedName>
    <definedName name="\f" localSheetId="0">#REF!</definedName>
    <definedName name="\f" localSheetId="9">#REF!</definedName>
    <definedName name="\f">#REF!</definedName>
    <definedName name="_xlnm._FilterDatabase" localSheetId="14" hidden="1">'CF_11-13EN. ไม่ใช้'!$H$8:$N$155</definedName>
    <definedName name="_xlnm._FilterDatabase" localSheetId="15" hidden="1">'CF_TH_12-14ไม่ใช้'!$F$7:$L$144</definedName>
    <definedName name="Cashflow" localSheetId="0">#REF!</definedName>
    <definedName name="Cashflow" localSheetId="9">#REF!</definedName>
    <definedName name="Cashflow">#REF!</definedName>
    <definedName name="_xlnm.Print_Area" localSheetId="12">'10 CE HRD (E)'!$A$1:$U$40</definedName>
    <definedName name="_xlnm.Print_Area" localSheetId="2">'10 CONSO (T)'!$A$1:$AD$44</definedName>
    <definedName name="_xlnm.Print_Area" localSheetId="11">'9 CE CONSO (E)'!$A$1:$AE$61</definedName>
    <definedName name="_xlnm.Print_Area" localSheetId="5">'CF Thai 12-14'!$A$1:$L$149</definedName>
    <definedName name="_xlnm.Print_Area" localSheetId="13">'CF_11-13EN.     '!$A$1:$N$150</definedName>
    <definedName name="_xlnm.Print_Area" localSheetId="4">CF_TH!$A$1:$L$230</definedName>
    <definedName name="_xlnm.Print_Area" localSheetId="15">'CF_TH_12-14ไม่ใช้'!$A$1:$L$146</definedName>
    <definedName name="_xlnm.Print_Area" localSheetId="6">'CF_TH_PGW (Print Ver003)'!$A$1:$L$230</definedName>
    <definedName name="_xlnm.Print_Area" localSheetId="9">'FS(E)-BS 4-6 '!$A$1:$N$164</definedName>
    <definedName name="_xlnm.Print_Area" localSheetId="10">'FS(E)-PL(Yr) 7-8'!$A$1:$N$124</definedName>
    <definedName name="Print_Area_MI" localSheetId="0">#REF!</definedName>
    <definedName name="Print_Area_MI" localSheetId="9">#REF!</definedName>
    <definedName name="Print_Area_MI">#REF!</definedName>
    <definedName name="แ274" localSheetId="0">'[1]FS HRD-Eng-full'!#REF!</definedName>
    <definedName name="แ274" localSheetId="9">'[1]FS HRD-Eng-full'!#REF!</definedName>
    <definedName name="แ274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3" i="3" l="1"/>
  <c r="I18" i="4" l="1"/>
  <c r="S22" i="4"/>
  <c r="S21" i="4"/>
  <c r="S16" i="4"/>
  <c r="S15" i="4"/>
  <c r="Q21" i="4"/>
  <c r="Q18" i="4"/>
  <c r="Q20" i="4" s="1"/>
  <c r="Q24" i="4" s="1"/>
  <c r="Q16" i="4"/>
  <c r="Q15" i="4"/>
  <c r="Q14" i="4"/>
  <c r="S14" i="4" s="1"/>
  <c r="S18" i="4" s="1"/>
  <c r="AD34" i="3"/>
  <c r="AD31" i="3"/>
  <c r="Z29" i="3"/>
  <c r="AD29" i="3" s="1"/>
  <c r="AD16" i="3"/>
  <c r="Z33" i="3"/>
  <c r="Z34" i="3"/>
  <c r="Z26" i="3"/>
  <c r="Z27" i="3"/>
  <c r="Z31" i="3"/>
  <c r="Z21" i="3"/>
  <c r="Z18" i="3"/>
  <c r="Z20" i="3"/>
  <c r="Z16" i="3"/>
  <c r="Z15" i="3"/>
  <c r="AD15" i="3" s="1"/>
  <c r="AB33" i="3"/>
  <c r="AD33" i="3" l="1"/>
  <c r="L126" i="1"/>
  <c r="Z23" i="3"/>
  <c r="AB23" i="3"/>
  <c r="H129" i="1" s="1"/>
  <c r="AD21" i="3"/>
  <c r="AD20" i="3"/>
  <c r="AD18" i="3"/>
  <c r="AD23" i="3" l="1"/>
  <c r="F85" i="19" l="1"/>
  <c r="L128" i="19" l="1"/>
  <c r="J128" i="19"/>
  <c r="H128" i="19"/>
  <c r="F128" i="19"/>
  <c r="L122" i="19"/>
  <c r="J122" i="19"/>
  <c r="H122" i="19"/>
  <c r="F122" i="19"/>
  <c r="L85" i="19"/>
  <c r="J85" i="19"/>
  <c r="H85" i="19"/>
  <c r="L56" i="19"/>
  <c r="L63" i="19" s="1"/>
  <c r="J56" i="19"/>
  <c r="J63" i="19" s="1"/>
  <c r="H56" i="19"/>
  <c r="H63" i="19" s="1"/>
  <c r="F56" i="19"/>
  <c r="F63" i="19" s="1"/>
  <c r="O18" i="4"/>
  <c r="O20" i="4" s="1"/>
  <c r="O24" i="4" s="1"/>
  <c r="M18" i="4"/>
  <c r="M20" i="4" s="1"/>
  <c r="M24" i="4" s="1"/>
  <c r="K18" i="4"/>
  <c r="I20" i="4"/>
  <c r="G18" i="4"/>
  <c r="G20" i="4" s="1"/>
  <c r="G24" i="4" s="1"/>
  <c r="E18" i="4"/>
  <c r="E20" i="4" s="1"/>
  <c r="E24" i="4" s="1"/>
  <c r="X34" i="3"/>
  <c r="X33" i="3"/>
  <c r="X29" i="3"/>
  <c r="X27" i="3"/>
  <c r="X31" i="3"/>
  <c r="X26" i="3"/>
  <c r="AD26" i="3" s="1"/>
  <c r="AB25" i="3"/>
  <c r="AB36" i="3" s="1"/>
  <c r="F129" i="1" s="1"/>
  <c r="V23" i="3"/>
  <c r="V25" i="3" s="1"/>
  <c r="V36" i="3" s="1"/>
  <c r="T23" i="3"/>
  <c r="T25" i="3" s="1"/>
  <c r="R23" i="3"/>
  <c r="R25" i="3" s="1"/>
  <c r="R36" i="3" s="1"/>
  <c r="P23" i="3"/>
  <c r="P25" i="3" s="1"/>
  <c r="P36" i="3" s="1"/>
  <c r="N23" i="3"/>
  <c r="N25" i="3" s="1"/>
  <c r="N36" i="3" s="1"/>
  <c r="L23" i="3"/>
  <c r="J23" i="3"/>
  <c r="J25" i="3" s="1"/>
  <c r="J36" i="3" s="1"/>
  <c r="H23" i="3"/>
  <c r="H25" i="3" s="1"/>
  <c r="H36" i="3" s="1"/>
  <c r="F23" i="3"/>
  <c r="F25" i="3" s="1"/>
  <c r="F36" i="3" s="1"/>
  <c r="X21" i="3"/>
  <c r="X20" i="3"/>
  <c r="X18" i="3"/>
  <c r="X16" i="3"/>
  <c r="X15" i="3"/>
  <c r="L92" i="2"/>
  <c r="J92" i="2"/>
  <c r="H92" i="2"/>
  <c r="F92" i="2"/>
  <c r="L86" i="2"/>
  <c r="J86" i="2"/>
  <c r="H86" i="2"/>
  <c r="F86" i="2"/>
  <c r="L76" i="2"/>
  <c r="J76" i="2"/>
  <c r="H76" i="2"/>
  <c r="F76" i="2"/>
  <c r="L66" i="2"/>
  <c r="J66" i="2"/>
  <c r="H66" i="2"/>
  <c r="F66" i="2"/>
  <c r="L42" i="2"/>
  <c r="L45" i="2" s="1"/>
  <c r="L80" i="2" s="1"/>
  <c r="J42" i="2"/>
  <c r="J45" i="2" s="1"/>
  <c r="J80" i="2" s="1"/>
  <c r="H42" i="2"/>
  <c r="H45" i="2" s="1"/>
  <c r="H80" i="2" s="1"/>
  <c r="F42" i="2"/>
  <c r="F45" i="2" s="1"/>
  <c r="F80" i="2" s="1"/>
  <c r="L21" i="2"/>
  <c r="J21" i="2"/>
  <c r="H21" i="2"/>
  <c r="F21" i="2"/>
  <c r="L14" i="2"/>
  <c r="J14" i="2"/>
  <c r="H14" i="2"/>
  <c r="F14" i="2"/>
  <c r="L86" i="1"/>
  <c r="J86" i="1"/>
  <c r="H86" i="1"/>
  <c r="F86" i="1"/>
  <c r="L74" i="1"/>
  <c r="J74" i="1"/>
  <c r="J88" i="1" s="1"/>
  <c r="H74" i="1"/>
  <c r="F74" i="1"/>
  <c r="L34" i="1"/>
  <c r="J34" i="1"/>
  <c r="H34" i="1"/>
  <c r="F34" i="1"/>
  <c r="L20" i="1"/>
  <c r="J20" i="1"/>
  <c r="H20" i="1"/>
  <c r="F20" i="1"/>
  <c r="F88" i="1" l="1"/>
  <c r="L25" i="3"/>
  <c r="H125" i="1"/>
  <c r="K20" i="4"/>
  <c r="K24" i="4" s="1"/>
  <c r="J125" i="1" s="1"/>
  <c r="L125" i="1"/>
  <c r="L128" i="1" s="1"/>
  <c r="L131" i="1" s="1"/>
  <c r="L133" i="1" s="1"/>
  <c r="L88" i="1"/>
  <c r="F36" i="1"/>
  <c r="H36" i="1"/>
  <c r="T36" i="3"/>
  <c r="Z25" i="3"/>
  <c r="S20" i="4"/>
  <c r="S24" i="4" s="1"/>
  <c r="I24" i="4"/>
  <c r="X23" i="3"/>
  <c r="H88" i="1"/>
  <c r="J36" i="1"/>
  <c r="L36" i="1"/>
  <c r="L36" i="3" l="1"/>
  <c r="F125" i="1" s="1"/>
  <c r="AD25" i="3"/>
  <c r="Z36" i="3"/>
  <c r="X25" i="3"/>
  <c r="X36" i="3" s="1"/>
  <c r="F126" i="1" s="1"/>
  <c r="H126" i="1"/>
  <c r="H128" i="1" s="1"/>
  <c r="H131" i="1" s="1"/>
  <c r="H133" i="1" s="1"/>
  <c r="J126" i="1"/>
  <c r="J128" i="1" s="1"/>
  <c r="J131" i="1" s="1"/>
  <c r="J133" i="1" s="1"/>
  <c r="AD27" i="3"/>
  <c r="L45" i="18"/>
  <c r="L52" i="18" s="1"/>
  <c r="AD36" i="3" l="1"/>
  <c r="F128" i="1"/>
  <c r="F131" i="1" s="1"/>
  <c r="F133" i="1" s="1"/>
  <c r="H117" i="18"/>
  <c r="H45" i="18"/>
  <c r="W37" i="11" l="1"/>
  <c r="U37" i="11"/>
  <c r="U39" i="11" s="1"/>
  <c r="S37" i="11"/>
  <c r="Q37" i="11"/>
  <c r="O37" i="11"/>
  <c r="O39" i="11" s="1"/>
  <c r="AC35" i="11"/>
  <c r="W35" i="11"/>
  <c r="Y35" i="11" s="1"/>
  <c r="AA35" i="11" s="1"/>
  <c r="AC33" i="11"/>
  <c r="M31" i="11"/>
  <c r="AC30" i="11"/>
  <c r="AC28" i="11"/>
  <c r="Y31" i="11"/>
  <c r="Y33" i="11"/>
  <c r="AA33" i="11" s="1"/>
  <c r="Y34" i="11"/>
  <c r="AA34" i="11" s="1"/>
  <c r="AE34" i="11" s="1"/>
  <c r="Y30" i="11"/>
  <c r="AA30" i="11" s="1"/>
  <c r="Y36" i="11"/>
  <c r="AA36" i="11" s="1"/>
  <c r="AE36" i="11" s="1"/>
  <c r="Y28" i="11"/>
  <c r="AA28" i="11" s="1"/>
  <c r="Q24" i="12"/>
  <c r="O24" i="12"/>
  <c r="S23" i="12"/>
  <c r="M24" i="12"/>
  <c r="M23" i="12"/>
  <c r="L97" i="10"/>
  <c r="L100" i="10" s="1"/>
  <c r="N100" i="10"/>
  <c r="H92" i="10"/>
  <c r="H89" i="10"/>
  <c r="L82" i="10"/>
  <c r="L80" i="10"/>
  <c r="H82" i="10"/>
  <c r="L48" i="10"/>
  <c r="H48" i="10"/>
  <c r="L45" i="10"/>
  <c r="L43" i="10"/>
  <c r="L42" i="10"/>
  <c r="L40" i="10"/>
  <c r="L38" i="10"/>
  <c r="L37" i="10"/>
  <c r="L36" i="10"/>
  <c r="L35" i="10"/>
  <c r="L34" i="10"/>
  <c r="L33" i="10"/>
  <c r="L32" i="10"/>
  <c r="L31" i="10"/>
  <c r="L30" i="10"/>
  <c r="L29" i="10"/>
  <c r="L28" i="10"/>
  <c r="H45" i="10"/>
  <c r="H42" i="10"/>
  <c r="H43" i="10"/>
  <c r="H40" i="10"/>
  <c r="H30" i="10"/>
  <c r="H31" i="10"/>
  <c r="H32" i="10"/>
  <c r="H33" i="10"/>
  <c r="H34" i="10"/>
  <c r="H35" i="10"/>
  <c r="H36" i="10"/>
  <c r="H37" i="10"/>
  <c r="H38" i="10"/>
  <c r="H29" i="10"/>
  <c r="H28" i="10"/>
  <c r="L21" i="10"/>
  <c r="L20" i="10"/>
  <c r="L19" i="10"/>
  <c r="L14" i="10"/>
  <c r="L13" i="10"/>
  <c r="L12" i="10"/>
  <c r="H21" i="10"/>
  <c r="H20" i="10"/>
  <c r="H19" i="10"/>
  <c r="H14" i="10"/>
  <c r="H13" i="10"/>
  <c r="H12" i="10"/>
  <c r="J97" i="9"/>
  <c r="L141" i="9"/>
  <c r="L137" i="9"/>
  <c r="L136" i="9"/>
  <c r="H141" i="9"/>
  <c r="H137" i="9"/>
  <c r="H136" i="9"/>
  <c r="L135" i="9"/>
  <c r="L133" i="9"/>
  <c r="L132" i="9"/>
  <c r="L128" i="9"/>
  <c r="H135" i="9"/>
  <c r="H133" i="9"/>
  <c r="H132" i="9"/>
  <c r="H128" i="9"/>
  <c r="L95" i="9"/>
  <c r="L94" i="9"/>
  <c r="L93" i="9"/>
  <c r="L92" i="9"/>
  <c r="L91" i="9"/>
  <c r="L90" i="9"/>
  <c r="L88" i="9"/>
  <c r="H91" i="9"/>
  <c r="H92" i="9"/>
  <c r="H93" i="9"/>
  <c r="H94" i="9"/>
  <c r="H95" i="9"/>
  <c r="H90" i="9"/>
  <c r="H88" i="9"/>
  <c r="L81" i="9"/>
  <c r="L79" i="9"/>
  <c r="L78" i="9"/>
  <c r="L77" i="9"/>
  <c r="L76" i="9"/>
  <c r="L75" i="9"/>
  <c r="L73" i="9"/>
  <c r="L71" i="9"/>
  <c r="L70" i="9"/>
  <c r="H81" i="9"/>
  <c r="H76" i="9"/>
  <c r="H77" i="9"/>
  <c r="H78" i="9"/>
  <c r="H79" i="9"/>
  <c r="H75" i="9"/>
  <c r="H73" i="9"/>
  <c r="H71" i="9"/>
  <c r="H70" i="9"/>
  <c r="L34" i="9"/>
  <c r="L33" i="9"/>
  <c r="L32" i="9"/>
  <c r="L31" i="9"/>
  <c r="L30" i="9"/>
  <c r="L29" i="9"/>
  <c r="L28" i="9"/>
  <c r="L27" i="9"/>
  <c r="H28" i="9"/>
  <c r="H29" i="9"/>
  <c r="H30" i="9"/>
  <c r="H31" i="9"/>
  <c r="H32" i="9"/>
  <c r="H33" i="9"/>
  <c r="H34" i="9"/>
  <c r="H35" i="9"/>
  <c r="H27" i="9"/>
  <c r="L21" i="9"/>
  <c r="L20" i="9"/>
  <c r="L19" i="9"/>
  <c r="L18" i="9"/>
  <c r="L17" i="9"/>
  <c r="L16" i="9"/>
  <c r="L15" i="9"/>
  <c r="H16" i="9"/>
  <c r="H17" i="9"/>
  <c r="H18" i="9"/>
  <c r="H19" i="9"/>
  <c r="H20" i="9"/>
  <c r="H21" i="9"/>
  <c r="H15" i="9"/>
  <c r="AE35" i="11" l="1"/>
  <c r="U23" i="12"/>
  <c r="AA31" i="11"/>
  <c r="AE31" i="11" s="1"/>
  <c r="S24" i="12"/>
  <c r="L85" i="10"/>
  <c r="L97" i="9"/>
  <c r="W39" i="11"/>
  <c r="L16" i="10"/>
  <c r="H97" i="9"/>
  <c r="AE33" i="11"/>
  <c r="Y37" i="11"/>
  <c r="AE30" i="11"/>
  <c r="AE28" i="11"/>
  <c r="U24" i="12" l="1"/>
  <c r="AC37" i="11"/>
  <c r="H97" i="10" l="1"/>
  <c r="H93" i="10"/>
  <c r="H100" i="10" l="1"/>
  <c r="L35" i="9" l="1"/>
  <c r="A132" i="18" l="1"/>
  <c r="A202" i="18" s="1"/>
  <c r="N117" i="18"/>
  <c r="L117" i="18"/>
  <c r="J114" i="18"/>
  <c r="J117" i="18" s="1"/>
  <c r="L97" i="18"/>
  <c r="H97" i="18"/>
  <c r="N97" i="18"/>
  <c r="J97" i="18"/>
  <c r="H52" i="18"/>
  <c r="J43" i="18"/>
  <c r="N41" i="18"/>
  <c r="J41" i="18"/>
  <c r="N40" i="18"/>
  <c r="J40" i="18"/>
  <c r="N39" i="18"/>
  <c r="J39" i="18"/>
  <c r="J38" i="18"/>
  <c r="N29" i="18"/>
  <c r="N15" i="18"/>
  <c r="J15" i="18"/>
  <c r="A135" i="18"/>
  <c r="H119" i="18" l="1"/>
  <c r="H123" i="18" s="1"/>
  <c r="L119" i="18"/>
  <c r="L123" i="18" s="1"/>
  <c r="J45" i="18"/>
  <c r="J52" i="18" s="1"/>
  <c r="J119" i="18" s="1"/>
  <c r="J123" i="18" s="1"/>
  <c r="N45" i="18"/>
  <c r="A67" i="18"/>
  <c r="W24" i="11"/>
  <c r="U24" i="11"/>
  <c r="N85" i="10"/>
  <c r="J85" i="10"/>
  <c r="N52" i="18" l="1"/>
  <c r="N119" i="18" s="1"/>
  <c r="N123" i="18" s="1"/>
  <c r="U17" i="12" l="1"/>
  <c r="U16" i="12"/>
  <c r="S15" i="12"/>
  <c r="S19" i="12" s="1"/>
  <c r="S22" i="12" s="1"/>
  <c r="S26" i="12" s="1"/>
  <c r="Q19" i="12"/>
  <c r="Q22" i="12" s="1"/>
  <c r="Q26" i="12" s="1"/>
  <c r="O19" i="12"/>
  <c r="O22" i="12" s="1"/>
  <c r="O26" i="12" s="1"/>
  <c r="M19" i="12"/>
  <c r="M22" i="12" s="1"/>
  <c r="M26" i="12" s="1"/>
  <c r="K19" i="12"/>
  <c r="K22" i="12" s="1"/>
  <c r="K26" i="12" s="1"/>
  <c r="I19" i="12"/>
  <c r="I22" i="12" s="1"/>
  <c r="I26" i="12" s="1"/>
  <c r="G19" i="12"/>
  <c r="G22" i="12" s="1"/>
  <c r="G26" i="12" s="1"/>
  <c r="Y21" i="11"/>
  <c r="AA21" i="11" s="1"/>
  <c r="AE21" i="11" s="1"/>
  <c r="Y20" i="11"/>
  <c r="AA20" i="11" s="1"/>
  <c r="Y17" i="11"/>
  <c r="AA17" i="11" s="1"/>
  <c r="AE17" i="11" s="1"/>
  <c r="Y22" i="11"/>
  <c r="AA22" i="11" s="1"/>
  <c r="AE22" i="11" s="1"/>
  <c r="Y19" i="11"/>
  <c r="AA19" i="11" s="1"/>
  <c r="Y16" i="11"/>
  <c r="AA16" i="11" s="1"/>
  <c r="AE16" i="11" s="1"/>
  <c r="AC24" i="11"/>
  <c r="AC27" i="11" s="1"/>
  <c r="AC39" i="11" s="1"/>
  <c r="S24" i="11"/>
  <c r="S27" i="11" s="1"/>
  <c r="S39" i="11" s="1"/>
  <c r="Q24" i="11"/>
  <c r="Q27" i="11" s="1"/>
  <c r="Q39" i="11" s="1"/>
  <c r="O24" i="11"/>
  <c r="M24" i="11"/>
  <c r="M27" i="11" s="1"/>
  <c r="K24" i="11"/>
  <c r="K27" i="11" s="1"/>
  <c r="K39" i="11" s="1"/>
  <c r="I24" i="11"/>
  <c r="I27" i="11" s="1"/>
  <c r="I39" i="11" s="1"/>
  <c r="G24" i="11"/>
  <c r="G27" i="11" s="1"/>
  <c r="G39" i="11" s="1"/>
  <c r="A3" i="11"/>
  <c r="A69" i="10"/>
  <c r="L108" i="10"/>
  <c r="N108" i="10"/>
  <c r="J114" i="10"/>
  <c r="L114" i="10"/>
  <c r="N114" i="10"/>
  <c r="J119" i="10"/>
  <c r="N119" i="10"/>
  <c r="N23" i="10"/>
  <c r="L23" i="10"/>
  <c r="L25" i="10" s="1"/>
  <c r="L47" i="10" s="1"/>
  <c r="L50" i="10" s="1"/>
  <c r="H23" i="10"/>
  <c r="N16" i="10"/>
  <c r="N25" i="10" s="1"/>
  <c r="N47" i="10" s="1"/>
  <c r="N50" i="10" s="1"/>
  <c r="H16" i="10"/>
  <c r="J23" i="10"/>
  <c r="J16" i="10"/>
  <c r="A113" i="9"/>
  <c r="J128" i="9"/>
  <c r="N128" i="9"/>
  <c r="J132" i="9"/>
  <c r="N132" i="9"/>
  <c r="J133" i="9"/>
  <c r="N133" i="9"/>
  <c r="J135" i="9"/>
  <c r="N135" i="9"/>
  <c r="J136" i="9"/>
  <c r="L140" i="9"/>
  <c r="L143" i="9" s="1"/>
  <c r="N141" i="9"/>
  <c r="J70" i="9"/>
  <c r="N70" i="9"/>
  <c r="J71" i="9"/>
  <c r="N71" i="9"/>
  <c r="J73" i="9"/>
  <c r="N73" i="9"/>
  <c r="J75" i="9"/>
  <c r="N75" i="9"/>
  <c r="J76" i="9"/>
  <c r="N76" i="9"/>
  <c r="L83" i="9"/>
  <c r="J78" i="9"/>
  <c r="N78" i="9"/>
  <c r="N79" i="9"/>
  <c r="J81" i="9"/>
  <c r="N81" i="9"/>
  <c r="N88" i="9"/>
  <c r="N97" i="9" s="1"/>
  <c r="A57" i="9"/>
  <c r="N37" i="9"/>
  <c r="L37" i="9"/>
  <c r="H37" i="9"/>
  <c r="J37" i="9"/>
  <c r="N23" i="9"/>
  <c r="L23" i="9"/>
  <c r="H23" i="9"/>
  <c r="J23" i="9"/>
  <c r="J122" i="16"/>
  <c r="J61" i="16"/>
  <c r="J68" i="16" s="1"/>
  <c r="J92" i="16"/>
  <c r="J97" i="10"/>
  <c r="J100" i="10" s="1"/>
  <c r="J108" i="10"/>
  <c r="N136" i="9"/>
  <c r="J137" i="9"/>
  <c r="N137" i="9"/>
  <c r="J141" i="9"/>
  <c r="J79" i="9"/>
  <c r="J25" i="10" l="1"/>
  <c r="J47" i="10" s="1"/>
  <c r="J50" i="10" s="1"/>
  <c r="H25" i="10"/>
  <c r="H47" i="10" s="1"/>
  <c r="H50" i="10" s="1"/>
  <c r="J83" i="9"/>
  <c r="H39" i="9"/>
  <c r="L39" i="9"/>
  <c r="N39" i="9"/>
  <c r="AA24" i="11"/>
  <c r="AA27" i="11" s="1"/>
  <c r="AE19" i="11"/>
  <c r="AE24" i="11" s="1"/>
  <c r="AE27" i="11" s="1"/>
  <c r="Y24" i="11"/>
  <c r="Y27" i="11" s="1"/>
  <c r="Y39" i="11" s="1"/>
  <c r="U15" i="12"/>
  <c r="U19" i="12" s="1"/>
  <c r="U22" i="12" s="1"/>
  <c r="U26" i="12" s="1"/>
  <c r="N107" i="10"/>
  <c r="N110" i="10" s="1"/>
  <c r="H61" i="16"/>
  <c r="H68" i="16" s="1"/>
  <c r="L92" i="16"/>
  <c r="H92" i="16"/>
  <c r="J124" i="16"/>
  <c r="J127" i="16" s="1"/>
  <c r="L61" i="16"/>
  <c r="L68" i="16" s="1"/>
  <c r="L122" i="16"/>
  <c r="H122" i="16"/>
  <c r="N102" i="10"/>
  <c r="N104" i="10" s="1"/>
  <c r="L102" i="10"/>
  <c r="L104" i="10" s="1"/>
  <c r="J102" i="10"/>
  <c r="J39" i="9"/>
  <c r="N83" i="9"/>
  <c r="J140" i="9"/>
  <c r="J143" i="9" s="1"/>
  <c r="N140" i="9"/>
  <c r="N143" i="9" s="1"/>
  <c r="L99" i="9"/>
  <c r="L145" i="9" s="1"/>
  <c r="F61" i="16"/>
  <c r="J104" i="10" l="1"/>
  <c r="N113" i="10"/>
  <c r="N116" i="10" s="1"/>
  <c r="H124" i="16"/>
  <c r="H127" i="16" s="1"/>
  <c r="L124" i="16"/>
  <c r="L127" i="16" s="1"/>
  <c r="J107" i="10"/>
  <c r="J110" i="10" s="1"/>
  <c r="J99" i="9"/>
  <c r="J145" i="9" s="1"/>
  <c r="N99" i="9"/>
  <c r="N145" i="9" s="1"/>
  <c r="L119" i="10" l="1"/>
  <c r="L107" i="10"/>
  <c r="L110" i="10" s="1"/>
  <c r="L113" i="10"/>
  <c r="L116" i="10" s="1"/>
  <c r="J113" i="10"/>
  <c r="J116" i="10" s="1"/>
  <c r="F92" i="16" l="1"/>
  <c r="F122" i="16"/>
  <c r="F135" i="9" l="1"/>
  <c r="A106" i="11" l="1"/>
  <c r="A97" i="12"/>
  <c r="F119" i="10" l="1"/>
  <c r="F107" i="10"/>
  <c r="B113" i="10"/>
  <c r="A67" i="10"/>
  <c r="A55" i="9"/>
  <c r="A111" i="9" s="1"/>
  <c r="N171" i="15" l="1"/>
  <c r="L171" i="15"/>
  <c r="J171" i="15"/>
  <c r="H171" i="15"/>
  <c r="N170" i="15"/>
  <c r="L170" i="15"/>
  <c r="J170" i="15"/>
  <c r="H170" i="15"/>
  <c r="N169" i="15"/>
  <c r="L169" i="15"/>
  <c r="J169" i="15"/>
  <c r="H169" i="15"/>
  <c r="N168" i="15"/>
  <c r="L168" i="15"/>
  <c r="J168" i="15"/>
  <c r="H168" i="15"/>
  <c r="N167" i="15"/>
  <c r="L167" i="15"/>
  <c r="J167" i="15"/>
  <c r="H167" i="15"/>
  <c r="N166" i="15"/>
  <c r="L166" i="15"/>
  <c r="J166" i="15"/>
  <c r="H166" i="15"/>
  <c r="N164" i="15"/>
  <c r="L164" i="15"/>
  <c r="J164" i="15"/>
  <c r="H164" i="15"/>
  <c r="N159" i="15"/>
  <c r="L159" i="15"/>
  <c r="J159" i="15"/>
  <c r="H159" i="15"/>
  <c r="N157" i="15"/>
  <c r="L157" i="15"/>
  <c r="J157" i="15"/>
  <c r="H157" i="15"/>
  <c r="N156" i="15"/>
  <c r="L156" i="15"/>
  <c r="J156" i="15"/>
  <c r="H156" i="15"/>
  <c r="N154" i="15"/>
  <c r="L154" i="15"/>
  <c r="J154" i="15"/>
  <c r="H154" i="15"/>
  <c r="N152" i="15"/>
  <c r="L152" i="15"/>
  <c r="J152" i="15"/>
  <c r="H152" i="15"/>
  <c r="N150" i="15"/>
  <c r="L150" i="15"/>
  <c r="J150" i="15"/>
  <c r="H150" i="15"/>
  <c r="N149" i="15"/>
  <c r="L149" i="15"/>
  <c r="J149" i="15"/>
  <c r="H149" i="15"/>
  <c r="N148" i="15"/>
  <c r="L148" i="15"/>
  <c r="J148" i="15"/>
  <c r="H148" i="15"/>
  <c r="N147" i="15"/>
  <c r="L147" i="15"/>
  <c r="J147" i="15"/>
  <c r="H147" i="15"/>
  <c r="F147" i="15"/>
  <c r="N146" i="15"/>
  <c r="L146" i="15"/>
  <c r="J146" i="15"/>
  <c r="H146" i="15"/>
  <c r="F146" i="15"/>
  <c r="N145" i="15"/>
  <c r="L145" i="15"/>
  <c r="J145" i="15"/>
  <c r="H145" i="15"/>
  <c r="N144" i="15"/>
  <c r="L144" i="15"/>
  <c r="J144" i="15"/>
  <c r="H144" i="15"/>
  <c r="N143" i="15"/>
  <c r="L143" i="15"/>
  <c r="J143" i="15"/>
  <c r="H143" i="15"/>
  <c r="N142" i="15"/>
  <c r="L142" i="15"/>
  <c r="J142" i="15"/>
  <c r="H142" i="15"/>
  <c r="N141" i="15"/>
  <c r="L141" i="15"/>
  <c r="J141" i="15"/>
  <c r="H141" i="15"/>
  <c r="N139" i="15"/>
  <c r="L139" i="15"/>
  <c r="J139" i="15"/>
  <c r="H139" i="15"/>
  <c r="N138" i="15"/>
  <c r="L138" i="15"/>
  <c r="J138" i="15"/>
  <c r="H138" i="15"/>
  <c r="N137" i="15"/>
  <c r="L137" i="15"/>
  <c r="J137" i="15"/>
  <c r="H137" i="15"/>
  <c r="N136" i="15"/>
  <c r="L136" i="15"/>
  <c r="J136" i="15"/>
  <c r="H136" i="15"/>
  <c r="N135" i="15"/>
  <c r="L135" i="15"/>
  <c r="J135" i="15"/>
  <c r="H135" i="15"/>
  <c r="N134" i="15"/>
  <c r="L134" i="15"/>
  <c r="J134" i="15"/>
  <c r="H134" i="15"/>
  <c r="N95" i="15"/>
  <c r="L95" i="15"/>
  <c r="J95" i="15"/>
  <c r="H95" i="15"/>
  <c r="N93" i="15"/>
  <c r="L93" i="15"/>
  <c r="J93" i="15"/>
  <c r="H93" i="15"/>
  <c r="F93" i="15"/>
  <c r="N92" i="15"/>
  <c r="L92" i="15"/>
  <c r="J92" i="15"/>
  <c r="H92" i="15"/>
  <c r="N91" i="15"/>
  <c r="L91" i="15"/>
  <c r="J91" i="15"/>
  <c r="H91" i="15"/>
  <c r="F91" i="15"/>
  <c r="N90" i="15"/>
  <c r="L90" i="15"/>
  <c r="J90" i="15"/>
  <c r="H90" i="15"/>
  <c r="N89" i="15"/>
  <c r="L89" i="15"/>
  <c r="J89" i="15"/>
  <c r="H89" i="15"/>
  <c r="N88" i="15"/>
  <c r="L88" i="15"/>
  <c r="J88" i="15"/>
  <c r="H88" i="15"/>
  <c r="N87" i="15"/>
  <c r="L87" i="15"/>
  <c r="J87" i="15"/>
  <c r="H87" i="15"/>
  <c r="N86" i="15"/>
  <c r="L86" i="15"/>
  <c r="J86" i="15"/>
  <c r="H86" i="15"/>
  <c r="N85" i="15"/>
  <c r="L85" i="15"/>
  <c r="J85" i="15"/>
  <c r="H85" i="15"/>
  <c r="F85" i="15"/>
  <c r="N84" i="15"/>
  <c r="L84" i="15"/>
  <c r="J84" i="15"/>
  <c r="H84" i="15"/>
  <c r="N83" i="15"/>
  <c r="L83" i="15"/>
  <c r="J83" i="15"/>
  <c r="H83" i="15"/>
  <c r="N82" i="15"/>
  <c r="L82" i="15"/>
  <c r="J82" i="15"/>
  <c r="H82" i="15"/>
  <c r="N81" i="15"/>
  <c r="L81" i="15"/>
  <c r="J81" i="15"/>
  <c r="H81" i="15"/>
  <c r="N80" i="15"/>
  <c r="L80" i="15"/>
  <c r="J80" i="15"/>
  <c r="H80" i="15"/>
  <c r="N79" i="15"/>
  <c r="L79" i="15"/>
  <c r="J79" i="15"/>
  <c r="H79" i="15"/>
  <c r="F79" i="15"/>
  <c r="N78" i="15"/>
  <c r="L78" i="15"/>
  <c r="J78" i="15"/>
  <c r="H78" i="15"/>
  <c r="N77" i="15"/>
  <c r="L77" i="15"/>
  <c r="J77" i="15"/>
  <c r="H77" i="15"/>
  <c r="N76" i="15"/>
  <c r="L76" i="15"/>
  <c r="J76" i="15"/>
  <c r="H76" i="15"/>
  <c r="N75" i="15"/>
  <c r="L75" i="15"/>
  <c r="J75" i="15"/>
  <c r="H75" i="15"/>
  <c r="N74" i="15"/>
  <c r="L74" i="15"/>
  <c r="J74" i="15"/>
  <c r="H74" i="15"/>
  <c r="N73" i="15"/>
  <c r="L73" i="15"/>
  <c r="J73" i="15"/>
  <c r="H73" i="15"/>
  <c r="N72" i="15"/>
  <c r="L72" i="15"/>
  <c r="J72" i="15"/>
  <c r="H72" i="15"/>
  <c r="N56" i="15"/>
  <c r="L56" i="15"/>
  <c r="J56" i="15"/>
  <c r="H56" i="15"/>
  <c r="N54" i="15"/>
  <c r="L54" i="15"/>
  <c r="J54" i="15"/>
  <c r="H54" i="15"/>
  <c r="N53" i="15"/>
  <c r="L53" i="15"/>
  <c r="J53" i="15"/>
  <c r="H53" i="15"/>
  <c r="N52" i="15"/>
  <c r="L52" i="15"/>
  <c r="J52" i="15"/>
  <c r="H52" i="15"/>
  <c r="F52" i="15"/>
  <c r="N51" i="15"/>
  <c r="L51" i="15"/>
  <c r="J51" i="15"/>
  <c r="H51" i="15"/>
  <c r="N50" i="15"/>
  <c r="L50" i="15"/>
  <c r="J50" i="15"/>
  <c r="H50" i="15"/>
  <c r="N49" i="15"/>
  <c r="L49" i="15"/>
  <c r="J49" i="15"/>
  <c r="H49" i="15"/>
  <c r="N47" i="15"/>
  <c r="L47" i="15"/>
  <c r="J47" i="15"/>
  <c r="H47" i="15"/>
  <c r="N46" i="15"/>
  <c r="L46" i="15"/>
  <c r="J46" i="15"/>
  <c r="H46" i="15"/>
  <c r="N45" i="15"/>
  <c r="L45" i="15"/>
  <c r="J45" i="15"/>
  <c r="H45" i="15"/>
  <c r="N44" i="15"/>
  <c r="L44" i="15"/>
  <c r="J44" i="15"/>
  <c r="H44" i="15"/>
  <c r="N43" i="15"/>
  <c r="L43" i="15"/>
  <c r="J43" i="15"/>
  <c r="H43" i="15"/>
  <c r="F43" i="15"/>
  <c r="N42" i="15"/>
  <c r="L42" i="15"/>
  <c r="J42" i="15"/>
  <c r="H42" i="15"/>
  <c r="N41" i="15"/>
  <c r="L41" i="15"/>
  <c r="J41" i="15"/>
  <c r="H41" i="15"/>
  <c r="N40" i="15"/>
  <c r="L40" i="15"/>
  <c r="J40" i="15"/>
  <c r="H40" i="15"/>
  <c r="N39" i="15"/>
  <c r="L39" i="15"/>
  <c r="J39" i="15"/>
  <c r="H39" i="15"/>
  <c r="N38" i="15"/>
  <c r="L38" i="15"/>
  <c r="J38" i="15"/>
  <c r="H38" i="15"/>
  <c r="N37" i="15"/>
  <c r="L37" i="15"/>
  <c r="J37" i="15"/>
  <c r="H37" i="15"/>
  <c r="N35" i="15"/>
  <c r="L35" i="15"/>
  <c r="J35" i="15"/>
  <c r="H35" i="15"/>
  <c r="N34" i="15"/>
  <c r="L34" i="15"/>
  <c r="J34" i="15"/>
  <c r="H34" i="15"/>
  <c r="N33" i="15"/>
  <c r="L33" i="15"/>
  <c r="J33" i="15"/>
  <c r="H33" i="15"/>
  <c r="N32" i="15"/>
  <c r="L32" i="15"/>
  <c r="J32" i="15"/>
  <c r="H32" i="15"/>
  <c r="N31" i="15"/>
  <c r="L31" i="15"/>
  <c r="J31" i="15"/>
  <c r="H31" i="15"/>
  <c r="N30" i="15"/>
  <c r="L30" i="15"/>
  <c r="J30" i="15"/>
  <c r="H30" i="15"/>
  <c r="N29" i="15"/>
  <c r="L29" i="15"/>
  <c r="J29" i="15"/>
  <c r="H29" i="15"/>
  <c r="F29" i="15"/>
  <c r="N28" i="15"/>
  <c r="L28" i="15"/>
  <c r="J28" i="15"/>
  <c r="H28" i="15"/>
  <c r="N27" i="15"/>
  <c r="L27" i="15"/>
  <c r="J27" i="15"/>
  <c r="H27" i="15"/>
  <c r="N26" i="15"/>
  <c r="L26" i="15"/>
  <c r="J26" i="15"/>
  <c r="H26" i="15"/>
  <c r="N25" i="15"/>
  <c r="L25" i="15"/>
  <c r="J25" i="15"/>
  <c r="H25" i="15"/>
  <c r="N24" i="15"/>
  <c r="L24" i="15"/>
  <c r="J24" i="15"/>
  <c r="H24" i="15"/>
  <c r="N23" i="15"/>
  <c r="L23" i="15"/>
  <c r="J23" i="15"/>
  <c r="H23" i="15"/>
  <c r="N22" i="15"/>
  <c r="L22" i="15"/>
  <c r="J22" i="15"/>
  <c r="H22" i="15"/>
  <c r="N21" i="15"/>
  <c r="L21" i="15"/>
  <c r="J21" i="15"/>
  <c r="H21" i="15"/>
  <c r="N20" i="15"/>
  <c r="L20" i="15"/>
  <c r="J20" i="15"/>
  <c r="H20" i="15"/>
  <c r="N19" i="15"/>
  <c r="L19" i="15"/>
  <c r="J19" i="15"/>
  <c r="H19" i="15"/>
  <c r="N18" i="15"/>
  <c r="L18" i="15"/>
  <c r="J18" i="15"/>
  <c r="H18" i="15"/>
  <c r="F18" i="15"/>
  <c r="N17" i="15"/>
  <c r="L17" i="15"/>
  <c r="J17" i="15"/>
  <c r="H17" i="15"/>
  <c r="N16" i="15"/>
  <c r="L16" i="15"/>
  <c r="J16" i="15"/>
  <c r="H16" i="15"/>
  <c r="N15" i="15"/>
  <c r="L15" i="15"/>
  <c r="J15" i="15"/>
  <c r="H15" i="15"/>
  <c r="N14" i="15"/>
  <c r="L14" i="15"/>
  <c r="J14" i="15"/>
  <c r="H14" i="15"/>
  <c r="N13" i="15"/>
  <c r="L13" i="15"/>
  <c r="J13" i="15"/>
  <c r="H13" i="15"/>
  <c r="N11" i="15"/>
  <c r="L11" i="15"/>
  <c r="J11" i="15"/>
  <c r="H11" i="15"/>
  <c r="J189" i="14"/>
  <c r="F189" i="14"/>
  <c r="J143" i="14"/>
  <c r="F143" i="14"/>
  <c r="J97" i="14"/>
  <c r="F97" i="14"/>
  <c r="J51" i="14"/>
  <c r="F51" i="14"/>
  <c r="E23" i="12" l="1"/>
  <c r="F48" i="10"/>
  <c r="F43" i="10"/>
  <c r="F45" i="10"/>
  <c r="F19" i="10"/>
  <c r="H114" i="10"/>
  <c r="H80" i="10"/>
  <c r="H85" i="10" s="1"/>
  <c r="F133" i="9"/>
  <c r="F132" i="9"/>
  <c r="F88" i="9"/>
  <c r="F91" i="9"/>
  <c r="F92" i="9"/>
  <c r="F93" i="9"/>
  <c r="F90" i="9"/>
  <c r="F81" i="9"/>
  <c r="F75" i="9"/>
  <c r="F76" i="9"/>
  <c r="F73" i="9"/>
  <c r="F70" i="9"/>
  <c r="F71" i="9"/>
  <c r="F21" i="9"/>
  <c r="F19" i="9"/>
  <c r="F17" i="9"/>
  <c r="F15" i="9"/>
  <c r="F16" i="9"/>
  <c r="F27" i="9"/>
  <c r="F28" i="9"/>
  <c r="F29" i="9"/>
  <c r="F30" i="9"/>
  <c r="F31" i="9"/>
  <c r="F32" i="9"/>
  <c r="F33" i="9"/>
  <c r="F34" i="9"/>
  <c r="A3" i="12"/>
  <c r="A164" i="9"/>
  <c r="A66" i="10" s="1"/>
  <c r="A110" i="9"/>
  <c r="A40" i="12" l="1"/>
  <c r="A124" i="10"/>
  <c r="A61" i="11"/>
  <c r="H140" i="9"/>
  <c r="H143" i="9" s="1"/>
  <c r="H108" i="10" l="1"/>
  <c r="H102" i="10" l="1"/>
  <c r="H104" i="10" s="1"/>
  <c r="H83" i="9"/>
  <c r="H99" i="9" l="1"/>
  <c r="H145" i="9" s="1"/>
  <c r="A52" i="6" l="1"/>
  <c r="A101" i="6" s="1"/>
  <c r="A3" i="16"/>
  <c r="A100" i="16" l="1"/>
  <c r="A51" i="16"/>
  <c r="A49" i="6"/>
  <c r="A98" i="6" s="1"/>
  <c r="A149" i="6" s="1"/>
  <c r="F68" i="16" l="1"/>
  <c r="F124" i="16" s="1"/>
  <c r="F127" i="16" s="1"/>
  <c r="H119" i="10" l="1"/>
  <c r="H107" i="10"/>
  <c r="H110" i="10" s="1"/>
  <c r="M37" i="11" l="1"/>
  <c r="H113" i="10"/>
  <c r="H116" i="10" s="1"/>
  <c r="AA37" i="11" l="1"/>
  <c r="M39" i="11"/>
  <c r="AE37" i="11" l="1"/>
  <c r="AE39" i="11" s="1"/>
  <c r="AA39" i="11"/>
</calcChain>
</file>

<file path=xl/sharedStrings.xml><?xml version="1.0" encoding="utf-8"?>
<sst xmlns="http://schemas.openxmlformats.org/spreadsheetml/2006/main" count="1928" uniqueCount="730">
  <si>
    <t>งบแสดงฐานะการเงิน</t>
  </si>
  <si>
    <t>พ.ศ. 2558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</si>
  <si>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</si>
  <si>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</si>
  <si>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</si>
  <si>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</si>
  <si>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</si>
  <si>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</si>
  <si>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สินทรัพย์ที่จัดประเภทเป็นถือไว้เพื่อขาย</t>
  </si>
  <si>
    <t>รวมสินทรัพย์หมุนเวียน</t>
  </si>
  <si>
    <t>สินทรัพย์ไม่หมุนเวียน</t>
  </si>
  <si>
    <t>เงินลงทุนเผื่อขาย</t>
  </si>
  <si>
    <t>เงินลงทุนในบริษัทร่วม</t>
  </si>
  <si>
    <t>เงินลงทุนในบริษัทย่อย</t>
  </si>
  <si>
    <t>สินทรัพย์ภาษีเงินได้รอตัดบัญชี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</si>
  <si>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</si>
  <si>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</si>
  <si>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</si>
  <si>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</si>
  <si>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</si>
  <si>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</si>
  <si>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เจ้าหนี้การค้าและเจ้าหนี้อื่น</t>
  </si>
  <si>
    <t>ภาษีเงินได้นิติบุคคลค้างจ่าย</t>
  </si>
  <si>
    <t>หนี้สินหมุนเวียนอื่น</t>
  </si>
  <si>
    <t>หนี้สินที่เกี่ยวข้องโดยตรงกับสินทรัพย์</t>
  </si>
  <si>
    <t>รวมหนี้สินหมุนเวียน</t>
  </si>
  <si>
    <t>หนี้สินไม่หมุนเวียน</t>
  </si>
  <si>
    <t>เงินกู้ยืมระยะยาวจากกิจการที่เกี่ยวข้องกัน</t>
  </si>
  <si>
    <t>เงินกู้ยืมระยะยาวจากสถาบันการเงิน</t>
  </si>
  <si>
    <t>หนี้สินภาษีเงินได้รอตัดบัญชี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</si>
  <si>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</si>
  <si>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</si>
  <si>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</si>
  <si>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</si>
  <si>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ทุนเรือนหุ้น</t>
  </si>
  <si>
    <t>ทุนจดทะเบียน</t>
  </si>
  <si>
    <t xml:space="preserve">   หุ้นสามัญ 15,000,000,000 หุ้น</t>
  </si>
  <si>
    <t xml:space="preserve">   มูลค่าหุ้นละ 0.40 บาท</t>
  </si>
  <si>
    <t>ทุนที่ออกและชำระแล้ว</t>
  </si>
  <si>
    <t xml:space="preserve">   หุ้นสามัญ 9,705,186,191 หุ้น </t>
  </si>
  <si>
    <t>ส่วนเกินมูลค่าหุ้นสามัญ</t>
  </si>
  <si>
    <t>กำไรสะสม</t>
  </si>
  <si>
    <t>จัดสรรแล้วเป็นทุนสำรองตามกฎหมาย</t>
  </si>
  <si>
    <t>ยังไม่ได้จัดสรร</t>
  </si>
  <si>
    <t>ส่วนได้เสียที่ไม่มีอำนาจควบคุม</t>
  </si>
  <si>
    <t xml:space="preserve"> </t>
  </si>
  <si>
    <t>รายได้</t>
  </si>
  <si>
    <t>รายได้จากการขายอสังหาริมทรัพย์</t>
  </si>
  <si>
    <t>รวมรายได้</t>
  </si>
  <si>
    <t>ต้นทุนขายและให้บริการ</t>
  </si>
  <si>
    <t>ต้นทุนขายอสังหาริมทรัพย์</t>
  </si>
  <si>
    <t>รวมต้นทุนขายและให้บริการ</t>
  </si>
  <si>
    <t>กำไรขั้นต้น</t>
  </si>
  <si>
    <t>รายได้อื่น</t>
  </si>
  <si>
    <t>ดอกเบี้ยรับ</t>
  </si>
  <si>
    <t>รายได้ค่าบริหารงานและค่านายหน้า</t>
  </si>
  <si>
    <t>รายได้เงินปันผล</t>
  </si>
  <si>
    <t>อื่น ๆ</t>
  </si>
  <si>
    <t>ค่าใช้จ่ายในการขาย</t>
  </si>
  <si>
    <t>ค่าใช้จ่ายในการบริหาร</t>
  </si>
  <si>
    <t>ค่าใช้จ่ายอื่น</t>
  </si>
  <si>
    <t>ขาดทุนจากอัตราแลกเปลี่ยน</t>
  </si>
  <si>
    <t>ต้นทุนทางการเงิน</t>
  </si>
  <si>
    <t>กำไรก่อนค่าใช้จ่ายภาษีเงินได้</t>
  </si>
  <si>
    <t>ค่าใช้จ่ายภาษีเงินได้</t>
  </si>
  <si>
    <t>กำไรหรือขาดทุนภายหลัง</t>
  </si>
  <si>
    <t>ส่วนที่เป็นของส่วนได้เสียที่ไม่มีอำนาจควบคุม</t>
  </si>
  <si>
    <t>การแบ่งปันกำไรเบ็ดเสร็จรวม</t>
  </si>
  <si>
    <t>กำไรต่อหุ้น</t>
  </si>
  <si>
    <t>ผลต่างจาก</t>
  </si>
  <si>
    <t>รวม</t>
  </si>
  <si>
    <t>ส่วนของ</t>
  </si>
  <si>
    <t>จัดสรรแล้ว</t>
  </si>
  <si>
    <t>ยุติธรรมของ</t>
  </si>
  <si>
    <t>องค์ประกอบอื่น</t>
  </si>
  <si>
    <t>ส่วนได้เสีย</t>
  </si>
  <si>
    <t>ทุนที่ออกและ</t>
  </si>
  <si>
    <t>ส่วนเกิน</t>
  </si>
  <si>
    <t>เป็นทุนสำรอง</t>
  </si>
  <si>
    <t>การแปลงค่า</t>
  </si>
  <si>
    <t>ของส่วนของ</t>
  </si>
  <si>
    <t>ที่ไม่มี</t>
  </si>
  <si>
    <t>ชำระแล้ว</t>
  </si>
  <si>
    <t>มูลค่าหุ้นสามัญ</t>
  </si>
  <si>
    <t>ตามกฎหมาย</t>
  </si>
  <si>
    <t>งบการเงิน</t>
  </si>
  <si>
    <t>บริษัทใหญ่</t>
  </si>
  <si>
    <t>อำนาจควบคุม</t>
  </si>
  <si>
    <t>ทุนสำรองตามกฎหมาย</t>
  </si>
  <si>
    <t>เงินปันผลที่บริษัทย่อยจ่ายให้ส่วนได้เสีย</t>
  </si>
  <si>
    <t>ที่ไม่มีอำนาจควบคุม</t>
  </si>
  <si>
    <t>เงินปันผลจ่าย</t>
  </si>
  <si>
    <t>ผลต่างจากการ</t>
  </si>
  <si>
    <t>รวมองค์</t>
  </si>
  <si>
    <t>ทุนที่ออก</t>
  </si>
  <si>
    <t>จัดสรรแล้วเป็น</t>
  </si>
  <si>
    <t>ประกอบอื่นของ</t>
  </si>
  <si>
    <t>และชำระแล้ว</t>
  </si>
  <si>
    <t>เปลี่ยนแปลงมูลค่า</t>
  </si>
  <si>
    <t>งบกำไรขาดทุนเบ็ดเสร็จ</t>
  </si>
  <si>
    <t xml:space="preserve">   </t>
  </si>
  <si>
    <t>ประมาณการหนี้สินจากการค้ำประกัน</t>
  </si>
  <si>
    <t>กำไรเบ็ดเสร็จรวมสำหรับปี</t>
  </si>
  <si>
    <t>งบการเงินรวม</t>
  </si>
  <si>
    <t xml:space="preserve">งบกระแสเงินสด </t>
  </si>
  <si>
    <t>กระแสเงินสดจากกิจกรรมดำเนินงาน</t>
  </si>
  <si>
    <t>กำไรก่อนภาษีเงินได้</t>
  </si>
  <si>
    <t>รายการปรับปรุง</t>
  </si>
  <si>
    <t>(กำไร) ขาดทุนจากการขายเงินลงทุนในบริษัทย่อย</t>
  </si>
  <si>
    <t>กำไรจากการขายเงินลงทุนระยะยาวอื่น</t>
  </si>
  <si>
    <t>กำไรจากการขายอสังหาริมทรัพย์เพื่อการลงทุน</t>
  </si>
  <si>
    <t>สำรองค่าซ่อมแซม</t>
  </si>
  <si>
    <t>รายได้ค่าเช่าและสิทธิการเช่ารอตัดบัญชี</t>
  </si>
  <si>
    <t>การเปลี่ยนแปลงในสินทรัพย์และหนี้สินดำเนินงาน</t>
  </si>
  <si>
    <t>ลูกหนี้การค้าและลูกหนี้อื่น</t>
  </si>
  <si>
    <t>ต้นทุนโครงการพัฒนาอสังหาริมทรัพย์</t>
  </si>
  <si>
    <t xml:space="preserve">เงินสดได้มาจาก(ใช้ไปใน)กิจกรรมดำเนินงาน </t>
  </si>
  <si>
    <t xml:space="preserve">เงินสดสุทธิได้มาจาก(ใช้ไปใน)กิจกรรมดำเนินงาน </t>
  </si>
  <si>
    <t>กระแสเงินสดจากกิจกรรมลงทุน</t>
  </si>
  <si>
    <t>เงินสดรับจากการขายเงินลงทุนระยะยาวอื่น</t>
  </si>
  <si>
    <t>เงินสดจ่ายเงินให้กู้ยืมระยะสั้นแก่กิจการที่เกี่ยวข้องกัน</t>
  </si>
  <si>
    <t>เงินสดรับเงินให้กู้ยืมระยะสั้นแก่กิจการที่เกี่ยวข้องกัน</t>
  </si>
  <si>
    <t>เงินสดจ่ายเงินลงทุนในบริษัทร่วม</t>
  </si>
  <si>
    <t>เงินปันผลรับจากบริษัทอื่น</t>
  </si>
  <si>
    <t>เงินสดรับจากการขายอสังหาริมทรัพย์เพื่อการลงทุน</t>
  </si>
  <si>
    <t>เงินสดจ่ายซื้ออสังหาริมทรัพย์เพื่อการลงทุน</t>
  </si>
  <si>
    <t>เงินสดรับจากการขายอาคารและอุปกรณ์</t>
  </si>
  <si>
    <t>เงินสดจ่ายซื้ออาคารและอุปกรณ์</t>
  </si>
  <si>
    <t>เงินสดจ่ายสำหรับการค้ำประกันรายได้</t>
  </si>
  <si>
    <t>กระแสเงินสดจากกิจกรรมจัดหาเงิน</t>
  </si>
  <si>
    <t>เงินสดจ่ายคืนเงินกู้ยืมระยะสั้นจากสถาบันการเงิน</t>
  </si>
  <si>
    <t>เงินสดรับจากการออกหุ้นกู้</t>
  </si>
  <si>
    <t>เงินสดจ่ายคืนหุ้นกู้ที่ครบกำหนดชำระ</t>
  </si>
  <si>
    <t>เงินสดจ่ายค่าใช้จ่ายในการออกหุ้นกู้</t>
  </si>
  <si>
    <t>เงินสดจ่ายคืนเงินกู้ยืมระยะยาวจากกิจการที่เกี่ยวข้องกัน</t>
  </si>
  <si>
    <t>เงินสดจ่ายคืนเงินกู้ยืมระยะสั้นจากบุคคลอื่น</t>
  </si>
  <si>
    <t>เงินสดจ่ายคืนเงินกู้ยืมระยะยาว</t>
  </si>
  <si>
    <t>เงินสดจ่ายส่วนได้เสียที่ไม่มีอำนาจควบคุม</t>
  </si>
  <si>
    <t>เงินปันผลจ่ายจากบริษัทย่อยให้แก่ส่วนได้เสียที่ไม่มีอำนาจควบคุม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</si>
  <si>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</si>
  <si>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</si>
  <si>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</si>
  <si>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รายการที่ไม่ใช่เงินสด</t>
  </si>
  <si>
    <t>อสังหาริมทรัพย์เพื่อการลงทุน</t>
  </si>
  <si>
    <t>การโอนทรัพย์สินอสังหาริมทรัพย์เพื่อการลงทุนไป</t>
  </si>
  <si>
    <t>กำไรจากการขายเงินลงทุนชั่วคราว</t>
  </si>
  <si>
    <t>เงินสดรับจากการขายเงินลงทุนชั่วคราว</t>
  </si>
  <si>
    <t>รายการที่จะไม่จัดประเภทรายการใหม่ไปยัง</t>
  </si>
  <si>
    <t>รวมรายการที่จะไม่จัดประเภทรายการใหม่ไปยัง</t>
  </si>
  <si>
    <t>รายการที่จะจัดประเภทรายการใหม่ไปยัง</t>
  </si>
  <si>
    <t>รวมรายการที่จะจัดประเภทรายการใหม่ไปยัง</t>
  </si>
  <si>
    <t>เงินกู้ยืมระยะสั้นจากกิจการที่เกี่ยวข้องกัน</t>
  </si>
  <si>
    <t>กำไรต่อหุ้นขั้นพื้นฐาน</t>
  </si>
  <si>
    <t>-</t>
  </si>
  <si>
    <r>
      <t xml:space="preserve">งบกระแสเงินสด </t>
    </r>
    <r>
      <rPr>
        <sz val="12"/>
        <color theme="1"/>
        <rFont val="Angsana New"/>
        <family val="1"/>
      </rPr>
      <t>(ต่อ)</t>
    </r>
  </si>
  <si>
    <t>ยอดคงเหลือ ณ วันที่ 1 มกราคม พ.ศ. 2559</t>
  </si>
  <si>
    <t>ยอดคงเหลือ ณ วันที่ 31 ธันวาคม พ.ศ. 2559</t>
  </si>
  <si>
    <t>สำหรับปีสิ้นสุดวันที่ 31 ธันวาคม พ.ศ. 2559</t>
  </si>
  <si>
    <t>พ.ศ. 2559</t>
  </si>
  <si>
    <t>องค์ประกอบอื่นของส่วนของเจ้าของ</t>
  </si>
  <si>
    <t>รวมส่วนของเจ้าของ</t>
  </si>
  <si>
    <t>รวมหนี้สินและส่วนของเจ้าของ</t>
  </si>
  <si>
    <t>ส่วนของเจ้าของ</t>
  </si>
  <si>
    <t>งบแสดงการเปลี่ยนแปลงส่วนของเจ้าของ</t>
  </si>
  <si>
    <t>ส่วนของผู้เป็นเจ้าของของบริษัทใหญ่</t>
  </si>
  <si>
    <t>ผู้เป็นเจ้าของ</t>
  </si>
  <si>
    <t>กำไรจากการขายทรัพย์สิน</t>
  </si>
  <si>
    <t>กำไรจากอัตราแลกเปลี่ยน</t>
  </si>
  <si>
    <t>รายได้จากธุรกิจน้ำ</t>
  </si>
  <si>
    <t>ต้นทุนจากธุรกิจน้ำ</t>
  </si>
  <si>
    <t>งบการเงินเฉพาะกิจการ</t>
  </si>
  <si>
    <t xml:space="preserve">บริษัท เหมราชพัฒนาที่ดิน จำกัด (มหาชน) </t>
  </si>
  <si>
    <t>ลูกหนี้การค้าและลูกหนี้อื่น - สุทธิ</t>
  </si>
  <si>
    <t>ต้นทุนโครงการพัฒนาอสังหาริมทรัพย์ - สุทธิ</t>
  </si>
  <si>
    <t>สินทรัพย์ไม่หมุนเวียนที่ถือไว้เพื่อขาย</t>
  </si>
  <si>
    <t>ส่วนได้เสียในการร่วมค้า</t>
  </si>
  <si>
    <t>เงินลงทุนระยะยาวอื่น - สุทธิ</t>
  </si>
  <si>
    <t>อสังหาริมทรัพย์เพื่อการลงทุน - สุทธิ</t>
  </si>
  <si>
    <t>ที่ดิน อาคารและอุปกรณ์ - สุทธิ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</si>
  <si>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</si>
  <si>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t>เงินรับจากการขายที่ยังไม่รับรู้รายได้</t>
  </si>
  <si>
    <t>กำไรจากเงินลงทุนในบริษัทย่อยที่เลิกกิจการ</t>
  </si>
  <si>
    <t>ส่วนแบ่งกำไรจากเงินลงทุนในบริษัทร่วมและกิจการร่วมค้า</t>
  </si>
  <si>
    <t>บริษัท เหมราชพัฒนาที่ดิน จำกัด (มหาชน)</t>
  </si>
  <si>
    <t>ข้อมูลทางการเงินรวม</t>
  </si>
  <si>
    <t>ข้อมูลทางการเงินเฉพาะบริษัท</t>
  </si>
  <si>
    <t>กำไรจากการขายเงินลงทุนเผื่อขาย</t>
  </si>
  <si>
    <t>กลับรายการค่าเผื่อหนี้สงสัยจะสูญ</t>
  </si>
  <si>
    <t>ตัดจำหน่ายภาษีเงินได้</t>
  </si>
  <si>
    <t>ส่วนแบ่งกำไรจากเงินลงทุนในบริษัทร่วมและการร่วมค้า</t>
  </si>
  <si>
    <t>(กำไร) ขาดทุนจากอัตราแลกเปลี่ยน</t>
  </si>
  <si>
    <t>กำไรจากการขายเงินลงทุนในบริษัทร่วม</t>
  </si>
  <si>
    <t>กำไรจากการขายเงินลงทุนในกิจการร่วมค้า</t>
  </si>
  <si>
    <t>รายได้จากสัญญาดำเนินงานรอตัดบัญชี</t>
  </si>
  <si>
    <t>ค่าเสื่อมราคา</t>
  </si>
  <si>
    <t>ค่าตัดจำหน่าย</t>
  </si>
  <si>
    <t>รายได้ค่าสิทธิการเช่าตัดบัญชี-กิจการที่เกี่ยวข้องกัน</t>
  </si>
  <si>
    <t>รายได้ดอกเบี้ยรับ</t>
  </si>
  <si>
    <t>รายได้รับล่วงหน้า</t>
  </si>
  <si>
    <t>หมายเหตุประกอบงบการเงินเป็นส่วนหนึ่งของงบการเงินนี้</t>
  </si>
  <si>
    <t>กระแสเงินสดจากกิจกรรมดำเนินงาน (ต่อ)</t>
  </si>
  <si>
    <t>จ่ายภาระผูกพันผลประโยชน์พนักงาน</t>
  </si>
  <si>
    <t>ดอกเบี้ยจ่าย</t>
  </si>
  <si>
    <t>เงินปันผลรับจากกิจกรรมดำเนินงาน</t>
  </si>
  <si>
    <t>ภาษีเงินได้รับคืน</t>
  </si>
  <si>
    <t>ภาษีเงินได้จ่าย</t>
  </si>
  <si>
    <r>
      <t xml:space="preserve">งบกระแสเงินสด </t>
    </r>
    <r>
      <rPr>
        <sz val="12"/>
        <rFont val="Angsana New"/>
        <family val="1"/>
      </rPr>
      <t>(ต่อ)</t>
    </r>
  </si>
  <si>
    <t>เงินสดจ่ายซื้อเงินลงทุนชั่วคราว</t>
  </si>
  <si>
    <t>เงินสดจ่ายซื้อเงินลงทุนเผื่อขาย</t>
  </si>
  <si>
    <t>เงินสดจากการขายเงินลงทุนเผื่อขาย</t>
  </si>
  <si>
    <t>เงินสดรับจากการลดของเงินลงทุนในบริษัทร่วม</t>
  </si>
  <si>
    <t>เงินสดจ่ายเงินลงทุนในบริษัทย่อยสุทธิ</t>
  </si>
  <si>
    <t>เงินสดรับจากการขายเงินลงทุนในย่อยสุทธิ</t>
  </si>
  <si>
    <t>เงินสดรับจากการขายเงินลงทุนในบริษัทร่วมสุทธิ</t>
  </si>
  <si>
    <t>เงินสดจ่ายเพื่อการลงทุนในกิจการร่วมค้า</t>
  </si>
  <si>
    <t>เงินสดรับจากการขายเงินลงทุนในกิจการร่วมค้า</t>
  </si>
  <si>
    <t>เงินปันผลรับจากบริษัทย่อยและบริษัทร่วม</t>
  </si>
  <si>
    <t>เงินสดรับจากการขายอสังหาริมทรัพย์เพื่อการลงทุน (REIT)</t>
  </si>
  <si>
    <t>เงินสดรับจากการให้สิทธิการเช่าที่ดิน</t>
  </si>
  <si>
    <t>เงินสดสุทธิได้มาจาก(ใช้ไปใน)กิจกรรมลงทุน</t>
  </si>
  <si>
    <r>
      <t>งบกระแสเงินสด</t>
    </r>
    <r>
      <rPr>
        <sz val="12"/>
        <rFont val="Angsana New"/>
        <family val="1"/>
      </rPr>
      <t xml:space="preserve"> (ต่อ)</t>
    </r>
  </si>
  <si>
    <t>เงินสดรับจากการกู้ยืมระยะสั้นจากสถาบันการเงิน</t>
  </si>
  <si>
    <t>เงินสดจ่ายค่าใช้จ่ายในการกู้ยืมเงิน</t>
  </si>
  <si>
    <t>เงินสด(จ่ายคืน)รับจากการกู้ยืมระยะสั้นจากกิจการที่เกี่ยวข้องกัน</t>
  </si>
  <si>
    <t>เงินสดรับ(จ่ายคืน)จากการกู้ยืมระยะสั้นจากกิจการที่เกี่ยวข้องกัน</t>
  </si>
  <si>
    <t>เงินสดรับ(จ่ายคืน)เงินทดรองจ่ายจากกิจการที่เกี่ยวข้องกัน</t>
  </si>
  <si>
    <t>เงินสดรับจากการกู้ยืมระยะยาว</t>
  </si>
  <si>
    <t>เงินสดสุทธิ(ใช้ไปใน)ได้มาจากกิจกรรมจัดหาเงิน</t>
  </si>
  <si>
    <t>ผลต่างจากการแปลงค่างบการเงิน</t>
  </si>
  <si>
    <t>การโอนทรัพย์สินต้นทุนการพัฒนาอสังหาริมทรัพย์ไป</t>
  </si>
  <si>
    <t>การโอนเงินลงทุนในบริษัทร่วมให้บริษัทย่อย</t>
  </si>
  <si>
    <t>การโอนเงินลงทุนระยะยาวอื่นให้บริษัทย่อย</t>
  </si>
  <si>
    <t>การโอนเงินลุงทุนในบริษัทย่อย</t>
  </si>
  <si>
    <t>ต้นทุนการพัฒนาอสังหาริมทรัพย์</t>
  </si>
  <si>
    <t>การชำระเงินกู้ด้วยเงินลงทุน</t>
  </si>
  <si>
    <t>Statements of Financial Position</t>
  </si>
  <si>
    <t>2016</t>
  </si>
  <si>
    <t>2015</t>
  </si>
  <si>
    <t>Notes</t>
  </si>
  <si>
    <t>Baht</t>
  </si>
  <si>
    <t>Assets</t>
  </si>
  <si>
    <t>Current assets</t>
  </si>
  <si>
    <t>Cash and cash equivalents</t>
  </si>
  <si>
    <t>Trade and other receivables, net</t>
  </si>
  <si>
    <t xml:space="preserve">Cost of real estate </t>
  </si>
  <si>
    <t>developments, net</t>
  </si>
  <si>
    <t>Other current assets</t>
  </si>
  <si>
    <t>Non-current assets held for sale</t>
  </si>
  <si>
    <t>Total current assets</t>
  </si>
  <si>
    <t>Non-current assets</t>
  </si>
  <si>
    <t xml:space="preserve">Investments in available-for-sale </t>
  </si>
  <si>
    <t>Investments in associates</t>
  </si>
  <si>
    <t>Investments in subsidiaries</t>
  </si>
  <si>
    <t>Other long-term investments, net</t>
  </si>
  <si>
    <t>Property, plant and equipment, net</t>
  </si>
  <si>
    <t>Deferred tax assets</t>
  </si>
  <si>
    <t>Other non-current assets</t>
  </si>
  <si>
    <t>Total non-current assets</t>
  </si>
  <si>
    <t>Total assets</t>
  </si>
  <si>
    <t>Liabilities and equity</t>
  </si>
  <si>
    <t>Current liabilities</t>
  </si>
  <si>
    <t xml:space="preserve">Short-term borrowings from </t>
  </si>
  <si>
    <t>financial institution</t>
  </si>
  <si>
    <t>Trade and other payables</t>
  </si>
  <si>
    <t>related parties</t>
  </si>
  <si>
    <t xml:space="preserve">Current portion of long-term </t>
  </si>
  <si>
    <t>borrowings from financial institutions</t>
  </si>
  <si>
    <t>debenture</t>
  </si>
  <si>
    <t>guarantee of rental income</t>
  </si>
  <si>
    <t>Accrued income tax</t>
  </si>
  <si>
    <t>Other current liabilities</t>
  </si>
  <si>
    <t>Total current liabilities</t>
  </si>
  <si>
    <t>Non-current liabilities</t>
  </si>
  <si>
    <t xml:space="preserve">Long-term borrowings from </t>
  </si>
  <si>
    <t xml:space="preserve">Long-term borrowings  from </t>
  </si>
  <si>
    <t>financial institutions</t>
  </si>
  <si>
    <t>Deferred tax liabilities</t>
  </si>
  <si>
    <t>Employee benefit obligations</t>
  </si>
  <si>
    <t>Total non-current liabilities</t>
  </si>
  <si>
    <t>Total liabilities</t>
  </si>
  <si>
    <t>Equity</t>
  </si>
  <si>
    <t>Share capital</t>
  </si>
  <si>
    <t xml:space="preserve">Authorised share capital </t>
  </si>
  <si>
    <t>of par Baht 0.40 each</t>
  </si>
  <si>
    <t xml:space="preserve">Issued and paid-up share capital </t>
  </si>
  <si>
    <t xml:space="preserve">Retained earnings </t>
  </si>
  <si>
    <t/>
  </si>
  <si>
    <t>Appropriated - legal reserve</t>
  </si>
  <si>
    <t>Unappropriated</t>
  </si>
  <si>
    <t>Other components of equity</t>
  </si>
  <si>
    <t xml:space="preserve">Equity attributable to owners of </t>
  </si>
  <si>
    <t>the parent</t>
  </si>
  <si>
    <t>Non-controlling interests</t>
  </si>
  <si>
    <t>Total equity</t>
  </si>
  <si>
    <t>Total liabilities and equity</t>
  </si>
  <si>
    <t>Statements of Comprehensive Income</t>
  </si>
  <si>
    <t>For the year ended 31 December 2016</t>
  </si>
  <si>
    <t>Revenues</t>
  </si>
  <si>
    <t>Sales of real estate</t>
  </si>
  <si>
    <t>Sales of water business</t>
  </si>
  <si>
    <t>Rental, services and utilities income</t>
  </si>
  <si>
    <t>Total revenues</t>
  </si>
  <si>
    <t>Cost of sales and services</t>
  </si>
  <si>
    <t>Cost of water business</t>
  </si>
  <si>
    <t>Cost of rental, services and utilities</t>
  </si>
  <si>
    <t>Total cost of sales and services</t>
  </si>
  <si>
    <t>Gross profit</t>
  </si>
  <si>
    <t>Other income</t>
  </si>
  <si>
    <t>Interest income</t>
  </si>
  <si>
    <t>Management income and commission fee</t>
  </si>
  <si>
    <t xml:space="preserve"> Dividend income</t>
  </si>
  <si>
    <t>Others</t>
  </si>
  <si>
    <t>Selling  expenses</t>
  </si>
  <si>
    <t>Administrative expenses</t>
  </si>
  <si>
    <t>Other expenses</t>
  </si>
  <si>
    <t>Loss on exchange rate</t>
  </si>
  <si>
    <t>Finance costs</t>
  </si>
  <si>
    <t>Profit before income tax expenses</t>
  </si>
  <si>
    <t>Income tax expenses</t>
  </si>
  <si>
    <t>to profit or loss</t>
  </si>
  <si>
    <t>subsequently to profit or loss</t>
  </si>
  <si>
    <t>Items that will be reclassified subsequently to</t>
  </si>
  <si>
    <t>profit or loss</t>
  </si>
  <si>
    <t xml:space="preserve">Total items that will be reclassified </t>
  </si>
  <si>
    <t>Total comprehensive income attributable to</t>
  </si>
  <si>
    <t>Earnings per share</t>
  </si>
  <si>
    <t>Basic earnings per share</t>
  </si>
  <si>
    <t>Statements of Changes in Equity</t>
  </si>
  <si>
    <t>Issued and</t>
  </si>
  <si>
    <t>paid-up</t>
  </si>
  <si>
    <t>Retained earnings</t>
  </si>
  <si>
    <t>Appropriated -</t>
  </si>
  <si>
    <t xml:space="preserve"> components</t>
  </si>
  <si>
    <t>owners of</t>
  </si>
  <si>
    <t>Non-controlling</t>
  </si>
  <si>
    <t>Total</t>
  </si>
  <si>
    <t>share capital</t>
  </si>
  <si>
    <t>legal reserve</t>
  </si>
  <si>
    <t>of equity</t>
  </si>
  <si>
    <t>interests</t>
  </si>
  <si>
    <t xml:space="preserve"> equity</t>
  </si>
  <si>
    <t xml:space="preserve">Dividend from subsidiaries paid to </t>
  </si>
  <si>
    <t>non-controlling interests</t>
  </si>
  <si>
    <t>Total comprehensive income for the year</t>
  </si>
  <si>
    <t>Dividend paid</t>
  </si>
  <si>
    <t xml:space="preserve">Decrease in non-controlling interests </t>
  </si>
  <si>
    <t>during the year</t>
  </si>
  <si>
    <t>Beginning balance as at 1 January 2016</t>
  </si>
  <si>
    <t>Ending balance as at 31 December 2016</t>
  </si>
  <si>
    <t>components</t>
  </si>
  <si>
    <t>Hemaraj Land and Development Public Company Limited</t>
  </si>
  <si>
    <t xml:space="preserve">Statements of Cash Flows </t>
  </si>
  <si>
    <t>Consolidated financial statements</t>
  </si>
  <si>
    <t>Separate financial statements</t>
  </si>
  <si>
    <t>Cash flows from operating activities</t>
  </si>
  <si>
    <t>Adjustments for:</t>
  </si>
  <si>
    <t xml:space="preserve"> Gain from sales of temporary investments</t>
  </si>
  <si>
    <t xml:space="preserve"> Gain from sales of available for sales</t>
  </si>
  <si>
    <t>Reversal of allowance for doubtful debt</t>
  </si>
  <si>
    <t>Write-off income tax</t>
  </si>
  <si>
    <t>Share of profit from investments in associates and join venture</t>
  </si>
  <si>
    <t>(Gain) Loss on exchange rate</t>
  </si>
  <si>
    <t>(Gain) Loss on sales of investment in subsidiaries</t>
  </si>
  <si>
    <t>(Gain) Loss on sales of investment in associates</t>
  </si>
  <si>
    <t>Gain on sales of investment in join venture</t>
  </si>
  <si>
    <t>Gain from sales of other long-term investments</t>
  </si>
  <si>
    <t>Gain from sales of investment property</t>
  </si>
  <si>
    <t>Deferred income from operating lease agreements</t>
  </si>
  <si>
    <t>Gain from sales of assets</t>
  </si>
  <si>
    <t>Depreciation</t>
  </si>
  <si>
    <t xml:space="preserve"> Amortisation</t>
  </si>
  <si>
    <t xml:space="preserve"> Provisions from guarantee</t>
  </si>
  <si>
    <t xml:space="preserve"> Provisions for maintenance</t>
  </si>
  <si>
    <t xml:space="preserve"> Deferred leasehold right income</t>
  </si>
  <si>
    <t xml:space="preserve"> Unearned income from rent and leasehold right</t>
  </si>
  <si>
    <t xml:space="preserve"> Interest income</t>
  </si>
  <si>
    <t xml:space="preserve"> Finance costs</t>
  </si>
  <si>
    <t>Changes in operating assets and liabilities</t>
  </si>
  <si>
    <t xml:space="preserve">Trade and other receivables </t>
  </si>
  <si>
    <t>Cost of real estate developments</t>
  </si>
  <si>
    <t>Other non - current assets</t>
  </si>
  <si>
    <t xml:space="preserve"> Advance received income</t>
  </si>
  <si>
    <t xml:space="preserve"> Proceeds from unearned income</t>
  </si>
  <si>
    <t xml:space="preserve"> Cash paid for rental income guarantee</t>
  </si>
  <si>
    <t xml:space="preserve"> Trade and other payables</t>
  </si>
  <si>
    <t xml:space="preserve"> Other current liabilities</t>
  </si>
  <si>
    <t xml:space="preserve"> Paid employee benefit</t>
  </si>
  <si>
    <t xml:space="preserve"> Other non - current liabilities</t>
  </si>
  <si>
    <t>Cash generated from operation</t>
  </si>
  <si>
    <t>Interest received</t>
  </si>
  <si>
    <t>Interest paid</t>
  </si>
  <si>
    <t>Dividend received from operating activities</t>
  </si>
  <si>
    <t>Income tax received</t>
  </si>
  <si>
    <t>Income tax paid</t>
  </si>
  <si>
    <t>Net cash provided by operating  activities</t>
  </si>
  <si>
    <t>The accompanying notes on pages 14 to 50 form part of this interim financial information.</t>
  </si>
  <si>
    <t>Statements of Cash Flows (Cont'd)</t>
  </si>
  <si>
    <t>Cash flows from investing activities</t>
  </si>
  <si>
    <t>Payments of temporary investments</t>
  </si>
  <si>
    <t>Payments of available for sales</t>
  </si>
  <si>
    <t>Proceeds from sale of available for sales</t>
  </si>
  <si>
    <t>Payment for temporary investment</t>
  </si>
  <si>
    <t>Proceeds from sale of other long-term investments</t>
  </si>
  <si>
    <t>Payments of short-term loans to related parties</t>
  </si>
  <si>
    <t>Proceeds from short-term loans to related parties</t>
  </si>
  <si>
    <t>Payments of investments in associates</t>
  </si>
  <si>
    <t>Proceeds from capital reduction of investment in associates</t>
  </si>
  <si>
    <t>Payments of investments in subsidiaries</t>
  </si>
  <si>
    <t xml:space="preserve">Proceeds from sale of investments in </t>
  </si>
  <si>
    <t>subsidiaries, net</t>
  </si>
  <si>
    <t>Proceeds from sale of investments in associates</t>
  </si>
  <si>
    <t>Payments of investments in joint ventures</t>
  </si>
  <si>
    <t>Proceeds from sale of investments in join venture</t>
  </si>
  <si>
    <t>Dividend received from subsidiaries and associatates</t>
  </si>
  <si>
    <t>Dividend received from others</t>
  </si>
  <si>
    <t>Proceeds from sale of investments properties (REIT)</t>
  </si>
  <si>
    <t>Proceeds from sales of investment properties</t>
  </si>
  <si>
    <t>Payments of investment properties</t>
  </si>
  <si>
    <t>Proceeds from sales of building and equipment</t>
  </si>
  <si>
    <t>Payments of building and equipment</t>
  </si>
  <si>
    <t>Net cash provided by (used in) investing activities</t>
  </si>
  <si>
    <t xml:space="preserve">Hemaraj Land and Development Public Company Limited </t>
  </si>
  <si>
    <t>Cash flows from financing activities</t>
  </si>
  <si>
    <t>Proceeds from short-term financial institution</t>
  </si>
  <si>
    <t>Repayments of short-term from financial institution</t>
  </si>
  <si>
    <t>Payment from issuing loans</t>
  </si>
  <si>
    <t>Proceeds from issuing debentures</t>
  </si>
  <si>
    <t>Payments of expired debentures</t>
  </si>
  <si>
    <t>Payments of issuing debentures</t>
  </si>
  <si>
    <t>(Repayment) proceeds from short-term borrowings from</t>
  </si>
  <si>
    <t>Proceeds (repayment) from short-term borrowing from related parties</t>
  </si>
  <si>
    <t>Repayments of advance payment from related parties</t>
  </si>
  <si>
    <t>Repayments of long-term borrowings from related parties</t>
  </si>
  <si>
    <t>Repayments of short-term borrowings from others</t>
  </si>
  <si>
    <t>Proceeds from long-term borrowings</t>
  </si>
  <si>
    <t>Repayments of long-term borrowings</t>
  </si>
  <si>
    <t>Dividend paid from a subsidiary to non-controlling interests</t>
  </si>
  <si>
    <t>Payments of non-controlling interests</t>
  </si>
  <si>
    <t>Net cash (used in) provided by financing activities</t>
  </si>
  <si>
    <t>Exchange differences on translating financial statements</t>
  </si>
  <si>
    <t>Net (decrease) increase in cash and cash equivalents</t>
  </si>
  <si>
    <t>Cash and cash equivalents at the beginning of the period</t>
  </si>
  <si>
    <t>Cash and cash equivalents at the end of the period</t>
  </si>
  <si>
    <t>Non-cash transaction:</t>
  </si>
  <si>
    <t>Transfer cost of real estate development to</t>
  </si>
  <si>
    <t>investment property</t>
  </si>
  <si>
    <t>Transfer investment property to</t>
  </si>
  <si>
    <t>assets classified as held for sales</t>
  </si>
  <si>
    <t>Transfer invesments in associate to subsidiary</t>
  </si>
  <si>
    <t>Transfer other long-term investments to subsidiary</t>
  </si>
  <si>
    <t>Transfer investments in subsidiary</t>
  </si>
  <si>
    <t>Transfer investment property to cost of real estate development</t>
  </si>
  <si>
    <t>Offset short term loan from related party with investments</t>
  </si>
  <si>
    <t>กำไรจากการขายเงินลงทุนระยะสั้น</t>
  </si>
  <si>
    <t>(กำไร) ขาดทุนจากการขายเงินลงทุนในบริษัทร่วม</t>
  </si>
  <si>
    <t>เงินรับจากรายได้ค่าสิทธิ</t>
  </si>
  <si>
    <r>
      <t xml:space="preserve">กระแสเงินสดจากกิจกรรมดำเนินงาน </t>
    </r>
    <r>
      <rPr>
        <sz val="12"/>
        <rFont val="Angsana New"/>
        <family val="1"/>
      </rPr>
      <t>(ต่อ)</t>
    </r>
  </si>
  <si>
    <t>เงินสดจ่ายซื้อเงินลงทุนระยะสั้น</t>
  </si>
  <si>
    <t>เงินสดรับจากการขายเงินลงทุนระยะสั้น</t>
  </si>
  <si>
    <t>การโอนเงินลงทุนในบริษัทย่อย</t>
  </si>
  <si>
    <t xml:space="preserve"> Proceeds from leasehold right income</t>
  </si>
  <si>
    <t>Interests in joint ventures</t>
  </si>
  <si>
    <t>Gain on sales of investment in join ventures</t>
  </si>
  <si>
    <t xml:space="preserve"> Deferred leasehold right income-related parties</t>
  </si>
  <si>
    <t>Payments of investments in subsidiaries, net</t>
  </si>
  <si>
    <t>Proceeds from sale of investments in associates, net</t>
  </si>
  <si>
    <t>Proceeds from sale of investments in join ventures</t>
  </si>
  <si>
    <t>Transfer other long-term investments to subsidiaries</t>
  </si>
  <si>
    <t>Transfer investments in subsidiaries</t>
  </si>
  <si>
    <t>Share of profit from investments</t>
  </si>
  <si>
    <t xml:space="preserve">   in associates and join ventures</t>
  </si>
  <si>
    <t>Proceeds from capital reduction</t>
  </si>
  <si>
    <r>
      <t xml:space="preserve">งบแสดงฐานะการเงิน </t>
    </r>
    <r>
      <rPr>
        <sz val="12"/>
        <color theme="1"/>
        <rFont val="Angsana New"/>
        <family val="1"/>
      </rPr>
      <t>(ต่อ)</t>
    </r>
  </si>
  <si>
    <r>
      <t>หนี้สินและส่วนของเจ้าของ</t>
    </r>
    <r>
      <rPr>
        <sz val="12"/>
        <color theme="1"/>
        <rFont val="Angsana New"/>
        <family val="1"/>
      </rPr>
      <t xml:space="preserve"> (ต่อ)</t>
    </r>
  </si>
  <si>
    <t>Investment properties, net</t>
  </si>
  <si>
    <t>assets classified as held for sale</t>
  </si>
  <si>
    <t>Proceeds from leasehold rights</t>
  </si>
  <si>
    <t>Proceeds from short-term borrowing from related parties</t>
  </si>
  <si>
    <t>Payments of long-term borrowings from related parties</t>
  </si>
  <si>
    <t>Payments of short-term borrowings from others</t>
  </si>
  <si>
    <t>investment properties</t>
  </si>
  <si>
    <t>Transfer investment properties to</t>
  </si>
  <si>
    <t>Transfer investment properties to cost of real estate development</t>
  </si>
  <si>
    <t>15,16</t>
  </si>
  <si>
    <t xml:space="preserve"> Gain on exchange rate</t>
  </si>
  <si>
    <t xml:space="preserve"> Gain on sale of assets</t>
  </si>
  <si>
    <t>Share of profit from investments in associates</t>
  </si>
  <si>
    <t>and interests in joint ventures</t>
  </si>
  <si>
    <t>ส่วนของระยะยาวที่จะถึงกำหนดชำระภายในหนึ่งปี</t>
  </si>
  <si>
    <t>หุ้นกู้</t>
  </si>
  <si>
    <t>เงินกู้ยืมจากสถาบันการเงิน</t>
  </si>
  <si>
    <t>กำไรจากการจำหน่ายเงินลงทุน</t>
  </si>
  <si>
    <r>
      <t xml:space="preserve">งบกำไรขาดทุนเบ็ดเสร็จ </t>
    </r>
    <r>
      <rPr>
        <sz val="12"/>
        <rFont val="Angsana New"/>
        <family val="1"/>
      </rPr>
      <t>(ต่อ)</t>
    </r>
  </si>
  <si>
    <t>การวัดมูลค่าใหม่</t>
  </si>
  <si>
    <t>ของภาระผูกพัน</t>
  </si>
  <si>
    <t>ผลประโยชน์พนักงาน</t>
  </si>
  <si>
    <t>ผลประโยชน์</t>
  </si>
  <si>
    <t>พนักงาน</t>
  </si>
  <si>
    <t>กำไรสุทธิก่อนค่าใช้จ่ายภาษีเงินได้</t>
  </si>
  <si>
    <t>ตัดจำหน่ายค่าใช้จ่ายภาษีเงินได้</t>
  </si>
  <si>
    <t xml:space="preserve">เงินสดได้มาจากกิจกรรมดำเนินงาน </t>
  </si>
  <si>
    <t>กำไรจากการทำสัญญาเช่าทางการเงินในอสังหาริมทรัพย์เพื่อการลงทุน</t>
  </si>
  <si>
    <t>เงินสดจ่ายคืนเงินกู้ยืมระยะสั้นจากกิจการที่เกี่ยวข้องกัน</t>
  </si>
  <si>
    <t>เงินสดรับจากเงินกู้ยืมระยะสั้นจากกิจการที่เกี่ยวข้องกัน</t>
  </si>
  <si>
    <t>เงินสดสุทธิได้มาจาก(ใช้ไปใน)กิจกรรมจัดหาเงิน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</si>
  <si>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</si>
  <si>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</si>
  <si>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Short-term borrowings to related parties</t>
  </si>
  <si>
    <t>The accompanying notes are an integral part of these consolidated and separate financial statements.</t>
  </si>
  <si>
    <t>Ordinary shares 15,000,000,000 shares</t>
  </si>
  <si>
    <t xml:space="preserve">of par Baht 0.40 each </t>
  </si>
  <si>
    <t>Ordinary shares 9,705,186,191 shares</t>
  </si>
  <si>
    <t>Cost of sales of real estate</t>
  </si>
  <si>
    <t xml:space="preserve">Other comprehensive income </t>
  </si>
  <si>
    <t xml:space="preserve">Total item that will not be reclassified </t>
  </si>
  <si>
    <t xml:space="preserve">Item that will not be reclassified subsequently </t>
  </si>
  <si>
    <t>Other comprehensive income - net of tax</t>
  </si>
  <si>
    <t>Owners of the parent</t>
  </si>
  <si>
    <t>Total equity attributable to owners of the parent</t>
  </si>
  <si>
    <t>Share premium</t>
  </si>
  <si>
    <t>account-ordinary</t>
  </si>
  <si>
    <t>shares</t>
  </si>
  <si>
    <t>Remeasurements</t>
  </si>
  <si>
    <t>of employee</t>
  </si>
  <si>
    <t>benefit obligations</t>
  </si>
  <si>
    <t>Total other</t>
  </si>
  <si>
    <t>equity</t>
  </si>
  <si>
    <t>Statements of Cash Flows</t>
  </si>
  <si>
    <t>Net profit before income tax expenses</t>
  </si>
  <si>
    <t>Write-off income tax expenses</t>
  </si>
  <si>
    <t xml:space="preserve"> Employee benefit paid</t>
  </si>
  <si>
    <t>Cash generated from operating activities</t>
  </si>
  <si>
    <t>The accompanying notes are an integral part of these consolidated and separate fianacial statements.</t>
  </si>
  <si>
    <t>Payments of available for sales investments</t>
  </si>
  <si>
    <t>Payments of short-term borrowings to related parties</t>
  </si>
  <si>
    <t>Proceeds from short-term borrowings to related parties</t>
  </si>
  <si>
    <t>Dividend received from other companies</t>
  </si>
  <si>
    <t>Proceeds from finance lease agreements of of investments properties</t>
  </si>
  <si>
    <t>Repayments of short-term borrowings from financial institution</t>
  </si>
  <si>
    <t>Payments of issuing debentures expenses</t>
  </si>
  <si>
    <t>Proceeds (repayments) of advance payment from related parties</t>
  </si>
  <si>
    <t>Net cash generated from (used in) financing activities</t>
  </si>
  <si>
    <t>Net increase (decrease) in cash and cash equivalents</t>
  </si>
  <si>
    <t>Cash and cash equivalents at the beginning of the year</t>
  </si>
  <si>
    <t>Cash and cash equivalents at the end of the year</t>
  </si>
  <si>
    <t>เงินรับจากสัญญาเช่าที่ยังไม่รับรู้รายได้</t>
  </si>
  <si>
    <t>Gain on remeasuring available-for-sale investments</t>
  </si>
  <si>
    <r>
      <t>Liabilities and equity</t>
    </r>
    <r>
      <rPr>
        <sz val="9"/>
        <rFont val="Arial"/>
        <family val="2"/>
      </rPr>
      <t xml:space="preserve"> (continued)</t>
    </r>
  </si>
  <si>
    <t xml:space="preserve">Remeasurement </t>
  </si>
  <si>
    <t>obligations</t>
  </si>
  <si>
    <r>
      <t>Statements of Cash Flows</t>
    </r>
    <r>
      <rPr>
        <sz val="9"/>
        <rFont val="Arial"/>
        <family val="2"/>
      </rPr>
      <t xml:space="preserve"> (continued)</t>
    </r>
  </si>
  <si>
    <t>Payments of short-term investments</t>
  </si>
  <si>
    <t>Proceeds from short-term borrowings from financial institution</t>
  </si>
  <si>
    <t>Dividend paid from a subsidiaries to non-controlling interests</t>
  </si>
  <si>
    <t>Offset short-term borrowings from related parties with investments</t>
  </si>
  <si>
    <t>Transfer cost of real estate development to other non-current assets</t>
  </si>
  <si>
    <t>การโอนต้นทุนการพัฒนาอสังหาริมทรัพย์ไปสินทรัพย์ไม่หมุนเวียนอื่น</t>
  </si>
  <si>
    <t>กำไรจากการจำหน่ายสินทรัพย์</t>
  </si>
  <si>
    <t>15, 16</t>
  </si>
  <si>
    <t>กำไรจากการจำหน่ายทรัพย์สิน</t>
  </si>
  <si>
    <t>Other non-current liabilities</t>
  </si>
  <si>
    <t>Translation on financial statements differences</t>
  </si>
  <si>
    <t>เงินสดรับจากการทำสัญญาเช่าทางการเงิน</t>
  </si>
  <si>
    <t xml:space="preserve">ในอสังหาริมทรัพย์เพื่อการลงทุน </t>
  </si>
  <si>
    <t>Share premium account-ordinary shares</t>
  </si>
  <si>
    <t>เงินสดรับจากการลดทุนในส่วนได้เสียในการร่วมค้า</t>
  </si>
  <si>
    <t>การโอนเงินลงทุนในบริษัทร่วมและส่วนได้เสียในการร่วมค้า</t>
  </si>
  <si>
    <t>ให้บริษัทย่อย</t>
  </si>
  <si>
    <t xml:space="preserve">Gain on discontinued operating </t>
  </si>
  <si>
    <t>in investment in subsidiary</t>
  </si>
  <si>
    <t xml:space="preserve">Gain on sale of investments </t>
  </si>
  <si>
    <t xml:space="preserve"> Gain on sales of short-term investments</t>
  </si>
  <si>
    <t xml:space="preserve"> Gain on sales of available for sales investments</t>
  </si>
  <si>
    <t>Gain on sales of other long-term investments</t>
  </si>
  <si>
    <t>Gain on finance lease agreements of investment property</t>
  </si>
  <si>
    <t>Proceeds from short-term investments</t>
  </si>
  <si>
    <t>of interest in joint venture</t>
  </si>
  <si>
    <t>Repayment of short-term borrowings from</t>
  </si>
  <si>
    <t>Transfer invesments in associate and interest in joint venture</t>
  </si>
  <si>
    <t>to subsidiary</t>
  </si>
  <si>
    <t>22, 35</t>
  </si>
  <si>
    <t>Net cash generated from (used in) investing activities</t>
  </si>
  <si>
    <t>Net cash generated from (used in) operating  activities</t>
  </si>
  <si>
    <t>พ.ศ. 2560</t>
  </si>
  <si>
    <t>ณ วันที่ 31 ธันวาคม พ.ศ. 2560</t>
  </si>
  <si>
    <t>สำหรับปีสิ้นสุดวันที่ 31 ธันวาคม พ.ศ. 2560</t>
  </si>
  <si>
    <t>ยอดคงเหลือ ณ วันที่ 1 มกราคม พ.ศ. 2560</t>
  </si>
  <si>
    <t>ยอดคงเหลือ ณ วันที่ 31 ธันวาคม พ.ศ. 2560</t>
  </si>
  <si>
    <t>As at 31 December 2017</t>
  </si>
  <si>
    <t>2017</t>
  </si>
  <si>
    <t>For the year ended 31 December 2017</t>
  </si>
  <si>
    <t>Beginning balance as at 1 January 2017</t>
  </si>
  <si>
    <t>Ending balance as at 31 December 2017</t>
  </si>
  <si>
    <t>on employee</t>
  </si>
  <si>
    <t xml:space="preserve"> benefit</t>
  </si>
  <si>
    <t>รายได้รอตัดบัญชี</t>
  </si>
  <si>
    <t>ไม่หมุนเวียนที่ถือไว้เพื่อขาย</t>
  </si>
  <si>
    <t>หุ้นกู้ระยะยาว</t>
  </si>
  <si>
    <t>รวมส่วนของผู้เป็นเจ้าของของบริษัทใหญ่</t>
  </si>
  <si>
    <t>รายได้ค่าชดเชย</t>
  </si>
  <si>
    <t>ภาษีเงินได้ของรายการที่จะไม่จัดประเภทรายการใหม่</t>
  </si>
  <si>
    <t xml:space="preserve">   ผลต่างของอัตราแลกเปลี่ยนจากการแปลงค่างบการเงิน</t>
  </si>
  <si>
    <t xml:space="preserve">   ส่วนแบ่งขาดทุนเบ็ดเสร็จอื่นจากการร่วมค้าตามวิธีส่วนได้เสีย</t>
  </si>
  <si>
    <t xml:space="preserve">   การเปลี่ยนแปลงในมูลค่าของเงินลงทุนเผื่อขาย</t>
  </si>
  <si>
    <t xml:space="preserve">   ภาษีเงินได้ของรายการที่จะจัดประเภทรายการใหม่</t>
  </si>
  <si>
    <t>การแบ่งปันกำไร</t>
  </si>
  <si>
    <t>ส่วนที่เป็นของผู้เป็นเจ้าของของบริษัทใหญ่</t>
  </si>
  <si>
    <t>กำไรสำหรับปี</t>
  </si>
  <si>
    <t>เจ้าของ</t>
  </si>
  <si>
    <t>ส่วนแบ่ง</t>
  </si>
  <si>
    <t>ขาดทุนเบ็ดเสร็จอื่น</t>
  </si>
  <si>
    <t xml:space="preserve">จากการร่วมค้า
</t>
  </si>
  <si>
    <t>การเปลี่ยนแปลง</t>
  </si>
  <si>
    <t>ของบริษัทใหญ่</t>
  </si>
  <si>
    <t>ในบริษัทย่อย</t>
  </si>
  <si>
    <t>การเพิ่มทุน</t>
  </si>
  <si>
    <t>การเปลี่ยนแปลงส่วนได้เสียของ</t>
  </si>
  <si>
    <t>บริษัทใหญ่ในบริษัทย่อย</t>
  </si>
  <si>
    <t>กำไร(ขาดทุน)เบ็ดเสร็จรวมสำหรับปี</t>
  </si>
  <si>
    <t>เปลี่ยนแปลง</t>
  </si>
  <si>
    <t>มูลค่ายุติธรรมของ</t>
  </si>
  <si>
    <t>(ค่าใช้จ่าย)กลับรายการในการรับประกันรายได้ค่าเช่า</t>
  </si>
  <si>
    <t>17, 34</t>
  </si>
  <si>
    <t>การวัดมูลค่าใหม่ของภาระผูกพันผลประโยชน์พนักงาน</t>
  </si>
  <si>
    <t xml:space="preserve"> financial statements </t>
  </si>
  <si>
    <t>Consolidated</t>
  </si>
  <si>
    <t>Separate</t>
  </si>
  <si>
    <r>
      <t xml:space="preserve">Statements of Financial Position </t>
    </r>
    <r>
      <rPr>
        <sz val="9"/>
        <rFont val="Arial"/>
        <family val="2"/>
      </rPr>
      <t>(Cont’d)</t>
    </r>
  </si>
  <si>
    <t xml:space="preserve">unearned income </t>
  </si>
  <si>
    <t>Long-term debentures</t>
  </si>
  <si>
    <t>Unearned income</t>
  </si>
  <si>
    <t xml:space="preserve">Liabilities directly associated with </t>
  </si>
  <si>
    <t>Profit for the year</t>
  </si>
  <si>
    <t>Compensation income</t>
  </si>
  <si>
    <t xml:space="preserve">(Provision) reversal arising from </t>
  </si>
  <si>
    <r>
      <t>Statements of Comprehensive Income</t>
    </r>
    <r>
      <rPr>
        <sz val="9"/>
        <color indexed="8"/>
        <rFont val="Arial"/>
        <family val="2"/>
      </rPr>
      <t xml:space="preserve"> (Cont’d)</t>
    </r>
  </si>
  <si>
    <t>Remeasurements on employee benefit obligations</t>
  </si>
  <si>
    <t xml:space="preserve">Income tax relating to items that will not be </t>
  </si>
  <si>
    <t>reclassified to profit or loss</t>
  </si>
  <si>
    <t>Profit attributable to</t>
  </si>
  <si>
    <t>Total income for the period</t>
  </si>
  <si>
    <t>Total comprehensive income for the period</t>
  </si>
  <si>
    <t>Currency translation differences</t>
  </si>
  <si>
    <t xml:space="preserve">Share of other comprehensive income </t>
  </si>
  <si>
    <t xml:space="preserve">of joint ventures accounted for using </t>
  </si>
  <si>
    <t>the equity method</t>
  </si>
  <si>
    <t xml:space="preserve">Income tax relating to item that will be </t>
  </si>
  <si>
    <t>reclassied to profit or loss</t>
  </si>
  <si>
    <t>Change in value of investments in available-for-sale</t>
  </si>
  <si>
    <t>Currency</t>
  </si>
  <si>
    <t>translation</t>
  </si>
  <si>
    <t>difference</t>
  </si>
  <si>
    <t>Change in value</t>
  </si>
  <si>
    <t>of investments</t>
  </si>
  <si>
    <t>Share of other</t>
  </si>
  <si>
    <t>comprehensive</t>
  </si>
  <si>
    <t>income of</t>
  </si>
  <si>
    <t>joint ventures</t>
  </si>
  <si>
    <t>Change in parent's</t>
  </si>
  <si>
    <t>ownership interests</t>
  </si>
  <si>
    <t>in subsidiaries</t>
  </si>
  <si>
    <t>Other comprehensive income</t>
  </si>
  <si>
    <t>Capital increase</t>
  </si>
  <si>
    <t>Change in parent's ownership interests</t>
  </si>
  <si>
    <t>Non-controlling interests increase</t>
  </si>
  <si>
    <t>during the period</t>
  </si>
  <si>
    <t xml:space="preserve">Total comprehensive income (expense) </t>
  </si>
  <si>
    <t>for the period</t>
  </si>
  <si>
    <t>Total comprehensive income (expense) for the year</t>
  </si>
  <si>
    <t>Note</t>
  </si>
  <si>
    <r>
      <t>Statements of Changes in Equity</t>
    </r>
    <r>
      <rPr>
        <sz val="9"/>
        <rFont val="Arial"/>
        <family val="2"/>
      </rPr>
      <t xml:space="preserve">  (Cont’d)</t>
    </r>
  </si>
  <si>
    <t>Gain on sales of interests in join ventures</t>
  </si>
  <si>
    <t>Gain from sale investment properties</t>
  </si>
  <si>
    <t xml:space="preserve"> Unearned Income</t>
  </si>
  <si>
    <t xml:space="preserve"> Unearned income</t>
  </si>
  <si>
    <t xml:space="preserve"> Paid employee benefit obligations</t>
  </si>
  <si>
    <t xml:space="preserve"> Other non-current liabilities</t>
  </si>
  <si>
    <r>
      <t>Statements of Cash Flows</t>
    </r>
    <r>
      <rPr>
        <sz val="9"/>
        <rFont val="Arial"/>
        <family val="2"/>
      </rPr>
      <t xml:space="preserve"> (Cont'd)</t>
    </r>
  </si>
  <si>
    <t>Proceeds from capital reduction of interest in associates</t>
  </si>
  <si>
    <t>Proceeds from sale of investments in subsidiaries</t>
  </si>
  <si>
    <t>Payments of interests in joint ventures</t>
  </si>
  <si>
    <t>Proceeds from sale of interests in join ventures</t>
  </si>
  <si>
    <t>Dividend received from investing activities</t>
  </si>
  <si>
    <t>Repayment of short-term borrowings from related parties</t>
  </si>
  <si>
    <t>Transfer cost of real estate development to investment properties</t>
  </si>
  <si>
    <t xml:space="preserve">Share of profit from investments in associates </t>
  </si>
  <si>
    <t>and interests in join ventures</t>
  </si>
  <si>
    <t>กำไรจากการจำหน่ายอสังหาริมทรัพย์เพื่อการลงทุน</t>
  </si>
  <si>
    <t>รายได้ค่าเช่ารอตัดบัญชี</t>
  </si>
  <si>
    <t>เงินสดรับจากการขายเงินลงทุนเผื่อขาย</t>
  </si>
  <si>
    <t>เงินสดรับจากการขายเงินลงทุนในบริษัทร่วม</t>
  </si>
  <si>
    <t>เงินสดจ่ายเงินลงทุนในบริษัทย่อย</t>
  </si>
  <si>
    <t>เงินสดจ่ายเพื่อการลงทุนในส่วนได้เสียในการร่วมค้า</t>
  </si>
  <si>
    <t>เงินสดรับจากการขายเงินลงทุนในส่วนได้เสียในการร่วมค้า</t>
  </si>
  <si>
    <t>เงินปันผลรับจากกิจกรรมลงทุน</t>
  </si>
  <si>
    <t>กำไร(ขาดทุน)จากอัตราแลกเปลี่ยนของเงินสด และรายการเทียบเท่าเงินสด</t>
  </si>
  <si>
    <t>in available-for-sale</t>
  </si>
  <si>
    <t>non-current assets held for sale</t>
  </si>
  <si>
    <t>Advance payment of available for sales investments</t>
  </si>
  <si>
    <t>Proceeds from capital reduction of interest in available for sales investments</t>
  </si>
  <si>
    <t>Payables for purchases of buildings and equipment</t>
  </si>
  <si>
    <t xml:space="preserve"> Adjust deferred tax in SG&amp;A</t>
  </si>
  <si>
    <t>Proceeds from sales of investments propeties</t>
  </si>
  <si>
    <t>Proceeds from capital increase</t>
  </si>
  <si>
    <t>Proceeds of change in parent's ownership interests in subsidiaries</t>
  </si>
  <si>
    <t>เงินให้กู้ยืมระยะสั้นแก่กิจการที่เกี่ยวข้องกัน</t>
  </si>
  <si>
    <t>รายได้ค่าเช่า ค่าบริการและค่าสาธารณูปโภค</t>
  </si>
  <si>
    <t>ต้นทุนค่าเช่า ค่าบริการและค่าสาธารณูปโภค</t>
  </si>
  <si>
    <t>12, 25</t>
  </si>
  <si>
    <t>14, 15</t>
  </si>
  <si>
    <t>เงินสดรับจากการลดทุนในเงินลงทุนในบริษัทร่วม</t>
  </si>
  <si>
    <t>เงินสดรับในการเปลี่ยนแปลงส่วนได้เสียของบริษัทใหญ่ในบริษัทย่อย</t>
  </si>
  <si>
    <t>เงินสดรับจากการเพิ่มทุน</t>
  </si>
  <si>
    <t>เงินสดรับจากการลดมูลค่าเงินลงทุนเผื่อขาย</t>
  </si>
  <si>
    <t>เจ้าหนี้ค่าอาคาร และอุปกรณ์</t>
  </si>
  <si>
    <t xml:space="preserve">   เข้าไปไว้ในกำไรหรือขาดทุนภายหลัง</t>
  </si>
  <si>
    <t xml:space="preserve">      เข้าไปไว้ในกำไรหรือขาดทุนภายหลัง</t>
  </si>
  <si>
    <t>ส่วนแบ่งกำไรจากเงินลงทุนในบริษัทร่วม</t>
  </si>
  <si>
    <t>และส่วนได้เสียในการร่วมค้า</t>
  </si>
  <si>
    <t>เงินสดจ่ายล่วงหน้าจากการซื้อเงินลงทุนเผื่อขาย</t>
  </si>
  <si>
    <t>9, 14</t>
  </si>
  <si>
    <t>ที่เพิ่มขึ้นระหว่างงวด</t>
  </si>
  <si>
    <t>ที่ลดลงระหว่างปี</t>
  </si>
  <si>
    <t>ค่าเผื่อหนี้สงสัยจะสูญ</t>
  </si>
  <si>
    <t>เงินสดรับจากส่วนได้เสียที่ไม่มีอำนาจควบคุม</t>
  </si>
  <si>
    <t>กำไร(ขาดทุน)เบ็ดเสร็จอื่นสำหรับปี - สุทธิจากภาษี</t>
  </si>
  <si>
    <t>กำไร(ขาดทุน)เบ็ดเสร็จอื่น</t>
  </si>
  <si>
    <t>(กำไร) ขาดทุนจากการขายส่วนได้เสียในการร่วมค้า</t>
  </si>
  <si>
    <t>กำไรจากการขายเงินลงทุนในบริษัทย่อย</t>
  </si>
  <si>
    <r>
      <t xml:space="preserve">งบแสดงการเปลี่ยนแปลงส่วนของเจ้าของ </t>
    </r>
    <r>
      <rPr>
        <sz val="11"/>
        <rFont val="Angsana New"/>
        <family val="1"/>
      </rPr>
      <t>(ต่อ)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</si>
</sst>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(* #,##0.00_);_(* \(#,##0.00\);_(* &quot;-&quot;??_);_(@_)"/>
    <numFmt numFmtId="165" formatCode="_(* #,##0_);_(* \(#,##0\);_(* &quot;-&quot;_);_(@_)"/>
    <numFmt numFmtId="166" formatCode="#,##0;\(#,##0\);&quot;-&quot;;@"/>
    <numFmt numFmtId="167" formatCode="_(* #,##0_);_(* \(#,##0\);_(* &quot;-&quot;??_);_(@_)"/>
    <numFmt numFmtId="168" formatCode="_-* #,##0_-;\-* #,##0_-;_-* &quot;-&quot;??_-;_-@_-"/>
    <numFmt numFmtId="169" formatCode="#,##0.00;\(#,##0.00\);&quot;-&quot;;@"/>
    <numFmt numFmtId="170" formatCode="#,##0.0000;\(#,##0.0000\);&quot;-&quot;;@"/>
  </numFmts>
  <fonts count="42">
    <font>
      <sz val="14"/>
      <name val="AngsanaUPC"/>
      <family val="1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Angsana New"/>
      <family val="1"/>
    </font>
    <font>
      <sz val="14"/>
      <name val="Cordia New"/>
      <family val="2"/>
    </font>
    <font>
      <sz val="12"/>
      <name val="Angsana New"/>
      <family val="1"/>
    </font>
    <font>
      <sz val="11"/>
      <color theme="1"/>
      <name val="Calibri"/>
      <family val="2"/>
      <charset val="222"/>
      <scheme val="minor"/>
    </font>
    <font>
      <sz val="14"/>
      <name val="AngsanaUPC"/>
      <family val="1"/>
    </font>
    <font>
      <b/>
      <sz val="11"/>
      <name val="Angsana New"/>
      <family val="1"/>
    </font>
    <font>
      <sz val="11"/>
      <name val="Angsana New"/>
      <family val="1"/>
    </font>
    <font>
      <sz val="11"/>
      <color indexed="10"/>
      <name val="Angsana New"/>
      <family val="1"/>
    </font>
    <font>
      <b/>
      <sz val="12"/>
      <color theme="1"/>
      <name val="Angsana New"/>
      <family val="1"/>
    </font>
    <font>
      <sz val="12"/>
      <color theme="1"/>
      <name val="Angsana New"/>
      <family val="1"/>
    </font>
    <font>
      <sz val="14"/>
      <name val="AngsanaUPC"/>
      <family val="1"/>
      <charset val="222"/>
    </font>
    <font>
      <sz val="12"/>
      <color rgb="FFFF0000"/>
      <name val="Angsana New"/>
      <family val="1"/>
    </font>
    <font>
      <sz val="11"/>
      <color theme="1"/>
      <name val="Arial"/>
      <family val="2"/>
    </font>
    <font>
      <sz val="12"/>
      <color theme="0"/>
      <name val="Angsana New"/>
      <family val="1"/>
    </font>
    <font>
      <b/>
      <sz val="9"/>
      <name val="Arial"/>
      <family val="2"/>
    </font>
    <font>
      <sz val="9"/>
      <name val="Arial"/>
      <family val="2"/>
    </font>
    <font>
      <sz val="12"/>
      <name val="EucrosiaUPC"/>
      <family val="1"/>
      <charset val="222"/>
    </font>
    <font>
      <b/>
      <u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9"/>
      <name val="Arial"/>
      <family val="2"/>
    </font>
    <font>
      <sz val="9"/>
      <color indexed="9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8"/>
      <name val="Times New Roman"/>
      <family val="1"/>
    </font>
    <font>
      <sz val="10"/>
      <color indexed="8"/>
      <name val="Times New Roman"/>
      <family val="1"/>
    </font>
    <font>
      <sz val="10"/>
      <color rgb="FFFF0000"/>
      <name val="Times New Roman"/>
      <family val="1"/>
    </font>
    <font>
      <sz val="9"/>
      <color rgb="FFFF0000"/>
      <name val="Arial"/>
      <family val="2"/>
    </font>
    <font>
      <b/>
      <u/>
      <sz val="12"/>
      <color theme="1"/>
      <name val="Angsana New"/>
      <family val="1"/>
    </font>
    <font>
      <u/>
      <sz val="12"/>
      <color theme="1"/>
      <name val="Angsana New"/>
      <family val="1"/>
    </font>
    <font>
      <sz val="11"/>
      <color theme="1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5">
    <xf numFmtId="0" fontId="0" fillId="0" borderId="0"/>
    <xf numFmtId="0" fontId="5" fillId="0" borderId="0"/>
    <xf numFmtId="0" fontId="7" fillId="0" borderId="0"/>
    <xf numFmtId="0" fontId="9" fillId="0" borderId="0"/>
    <xf numFmtId="0" fontId="7" fillId="0" borderId="0"/>
    <xf numFmtId="164" fontId="7" fillId="0" borderId="0" applyFont="0" applyFill="0" applyBorder="0" applyAlignment="0" applyProtection="0"/>
    <xf numFmtId="0" fontId="4" fillId="0" borderId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1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3" fillId="0" borderId="0"/>
    <xf numFmtId="164" fontId="18" fillId="0" borderId="0" applyFont="0" applyFill="0" applyBorder="0" applyAlignment="0" applyProtection="0"/>
    <xf numFmtId="40" fontId="22" fillId="0" borderId="0" applyFont="0" applyFill="0" applyBorder="0" applyAlignment="0" applyProtection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3">
    <xf numFmtId="0" fontId="0" fillId="0" borderId="0" xfId="0"/>
    <xf numFmtId="166" fontId="12" fillId="0" borderId="0" xfId="11" applyNumberFormat="1" applyFont="1" applyFill="1" applyAlignment="1">
      <alignment horizontal="right"/>
    </xf>
    <xf numFmtId="0" fontId="12" fillId="0" borderId="0" xfId="10" applyFont="1" applyFill="1"/>
    <xf numFmtId="0" fontId="12" fillId="0" borderId="0" xfId="10" applyNumberFormat="1" applyFont="1" applyFill="1" applyAlignment="1">
      <alignment horizontal="left"/>
    </xf>
    <xf numFmtId="166" fontId="11" fillId="0" borderId="0" xfId="11" applyNumberFormat="1" applyFont="1" applyFill="1" applyBorder="1" applyAlignment="1">
      <alignment horizontal="right"/>
    </xf>
    <xf numFmtId="166" fontId="12" fillId="0" borderId="0" xfId="10" applyNumberFormat="1" applyFont="1" applyFill="1"/>
    <xf numFmtId="166" fontId="11" fillId="0" borderId="0" xfId="11" applyNumberFormat="1" applyFont="1" applyFill="1" applyAlignment="1">
      <alignment horizontal="right"/>
    </xf>
    <xf numFmtId="166" fontId="11" fillId="0" borderId="0" xfId="10" applyNumberFormat="1" applyFont="1" applyFill="1" applyAlignment="1">
      <alignment horizontal="right"/>
    </xf>
    <xf numFmtId="166" fontId="11" fillId="0" borderId="0" xfId="10" applyNumberFormat="1" applyFont="1" applyFill="1" applyBorder="1" applyAlignment="1">
      <alignment horizontal="right"/>
    </xf>
    <xf numFmtId="0" fontId="11" fillId="0" borderId="0" xfId="10" applyFont="1" applyFill="1" applyAlignment="1">
      <alignment horizontal="right"/>
    </xf>
    <xf numFmtId="166" fontId="11" fillId="0" borderId="1" xfId="11" applyNumberFormat="1" applyFont="1" applyFill="1" applyBorder="1" applyAlignment="1">
      <alignment horizontal="right"/>
    </xf>
    <xf numFmtId="166" fontId="12" fillId="0" borderId="0" xfId="10" applyNumberFormat="1" applyFont="1" applyFill="1" applyAlignment="1">
      <alignment horizontal="right"/>
    </xf>
    <xf numFmtId="0" fontId="11" fillId="0" borderId="0" xfId="2" applyNumberFormat="1" applyFont="1" applyFill="1" applyAlignment="1">
      <alignment horizontal="left"/>
    </xf>
    <xf numFmtId="0" fontId="12" fillId="0" borderId="0" xfId="2" applyNumberFormat="1" applyFont="1" applyFill="1" applyAlignment="1">
      <alignment horizontal="left"/>
    </xf>
    <xf numFmtId="0" fontId="12" fillId="0" borderId="0" xfId="2" applyFont="1" applyFill="1"/>
    <xf numFmtId="166" fontId="12" fillId="0" borderId="0" xfId="7" applyNumberFormat="1" applyFont="1" applyFill="1" applyBorder="1" applyAlignment="1">
      <alignment horizontal="right"/>
    </xf>
    <xf numFmtId="167" fontId="12" fillId="0" borderId="0" xfId="7" applyNumberFormat="1" applyFont="1" applyFill="1" applyAlignment="1">
      <alignment horizontal="right"/>
    </xf>
    <xf numFmtId="166" fontId="12" fillId="0" borderId="0" xfId="7" applyNumberFormat="1" applyFont="1" applyFill="1" applyAlignment="1">
      <alignment horizontal="right"/>
    </xf>
    <xf numFmtId="0" fontId="12" fillId="0" borderId="0" xfId="5" applyNumberFormat="1" applyFont="1" applyFill="1" applyAlignment="1">
      <alignment horizontal="left"/>
    </xf>
    <xf numFmtId="164" fontId="13" fillId="0" borderId="0" xfId="2" applyNumberFormat="1" applyFont="1" applyFill="1"/>
    <xf numFmtId="167" fontId="12" fillId="0" borderId="0" xfId="7" applyNumberFormat="1" applyFont="1" applyFill="1" applyBorder="1" applyAlignment="1">
      <alignment horizontal="right"/>
    </xf>
    <xf numFmtId="166" fontId="12" fillId="0" borderId="1" xfId="7" applyNumberFormat="1" applyFont="1" applyFill="1" applyBorder="1" applyAlignment="1">
      <alignment horizontal="right"/>
    </xf>
    <xf numFmtId="166" fontId="12" fillId="0" borderId="3" xfId="7" applyNumberFormat="1" applyFont="1" applyFill="1" applyBorder="1" applyAlignment="1">
      <alignment horizontal="right"/>
    </xf>
    <xf numFmtId="166" fontId="12" fillId="0" borderId="0" xfId="2" applyNumberFormat="1" applyFont="1" applyFill="1" applyAlignment="1">
      <alignment horizontal="right"/>
    </xf>
    <xf numFmtId="0" fontId="8" fillId="0" borderId="0" xfId="1" applyFont="1" applyFill="1" applyAlignment="1">
      <alignment horizontal="left" vertical="center"/>
    </xf>
    <xf numFmtId="166" fontId="8" fillId="0" borderId="0" xfId="1" applyNumberFormat="1" applyFont="1" applyFill="1" applyAlignment="1">
      <alignment horizontal="left" vertical="center"/>
    </xf>
    <xf numFmtId="0" fontId="8" fillId="0" borderId="0" xfId="2" applyFont="1" applyFill="1" applyAlignment="1">
      <alignment vertical="center"/>
    </xf>
    <xf numFmtId="0" fontId="6" fillId="0" borderId="1" xfId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horizontal="left" vertical="center"/>
    </xf>
    <xf numFmtId="166" fontId="8" fillId="0" borderId="1" xfId="1" applyNumberFormat="1" applyFont="1" applyFill="1" applyBorder="1" applyAlignment="1">
      <alignment horizontal="left" vertical="center"/>
    </xf>
    <xf numFmtId="0" fontId="8" fillId="0" borderId="0" xfId="2" applyFont="1" applyFill="1" applyAlignment="1">
      <alignment horizontal="center" vertical="center"/>
    </xf>
    <xf numFmtId="166" fontId="8" fillId="0" borderId="0" xfId="8" applyNumberFormat="1" applyFont="1" applyFill="1" applyAlignment="1">
      <alignment horizontal="right" vertical="center"/>
    </xf>
    <xf numFmtId="166" fontId="8" fillId="0" borderId="0" xfId="2" applyNumberFormat="1" applyFont="1" applyFill="1" applyAlignment="1">
      <alignment horizontal="right" vertical="center"/>
    </xf>
    <xf numFmtId="0" fontId="8" fillId="0" borderId="0" xfId="2" applyFont="1" applyFill="1" applyBorder="1" applyAlignment="1">
      <alignment vertical="center"/>
    </xf>
    <xf numFmtId="0" fontId="8" fillId="0" borderId="0" xfId="2" applyFont="1" applyFill="1" applyBorder="1" applyAlignment="1">
      <alignment horizontal="center" vertical="center"/>
    </xf>
    <xf numFmtId="166" fontId="6" fillId="0" borderId="0" xfId="9" applyNumberFormat="1" applyFont="1" applyFill="1" applyBorder="1" applyAlignment="1">
      <alignment horizontal="center" vertical="center"/>
    </xf>
    <xf numFmtId="166" fontId="6" fillId="0" borderId="0" xfId="9" quotePrefix="1" applyNumberFormat="1" applyFont="1" applyFill="1" applyBorder="1" applyAlignment="1">
      <alignment horizontal="right" vertical="center"/>
    </xf>
    <xf numFmtId="166" fontId="6" fillId="0" borderId="0" xfId="9" applyNumberFormat="1" applyFont="1" applyFill="1" applyBorder="1" applyAlignment="1">
      <alignment horizontal="right" vertical="center"/>
    </xf>
    <xf numFmtId="0" fontId="6" fillId="0" borderId="1" xfId="2" applyFont="1" applyFill="1" applyBorder="1" applyAlignment="1">
      <alignment horizontal="center" vertical="center"/>
    </xf>
    <xf numFmtId="166" fontId="6" fillId="0" borderId="1" xfId="5" applyNumberFormat="1" applyFont="1" applyFill="1" applyBorder="1" applyAlignment="1">
      <alignment horizontal="right" vertical="center"/>
    </xf>
    <xf numFmtId="166" fontId="8" fillId="0" borderId="0" xfId="2" applyNumberFormat="1" applyFont="1" applyFill="1" applyBorder="1" applyAlignment="1">
      <alignment horizontal="right" vertical="center"/>
    </xf>
    <xf numFmtId="166" fontId="8" fillId="0" borderId="0" xfId="1" applyNumberFormat="1" applyFont="1" applyFill="1" applyAlignment="1">
      <alignment horizontal="right" vertical="center"/>
    </xf>
    <xf numFmtId="0" fontId="6" fillId="0" borderId="0" xfId="10" applyFont="1" applyFill="1" applyAlignment="1">
      <alignment vertical="center"/>
    </xf>
    <xf numFmtId="0" fontId="8" fillId="0" borderId="0" xfId="10" applyFont="1" applyFill="1" applyAlignment="1">
      <alignment vertical="center"/>
    </xf>
    <xf numFmtId="0" fontId="8" fillId="0" borderId="0" xfId="10" applyFont="1" applyFill="1" applyAlignment="1">
      <alignment horizontal="center" vertical="center"/>
    </xf>
    <xf numFmtId="166" fontId="8" fillId="0" borderId="0" xfId="11" applyNumberFormat="1" applyFont="1" applyFill="1" applyAlignment="1">
      <alignment horizontal="right" vertical="center"/>
    </xf>
    <xf numFmtId="166" fontId="8" fillId="0" borderId="0" xfId="10" applyNumberFormat="1" applyFont="1" applyFill="1" applyAlignment="1">
      <alignment horizontal="right" vertical="center"/>
    </xf>
    <xf numFmtId="166" fontId="8" fillId="0" borderId="0" xfId="7" applyNumberFormat="1" applyFont="1" applyFill="1" applyAlignment="1">
      <alignment horizontal="right" vertical="center"/>
    </xf>
    <xf numFmtId="167" fontId="8" fillId="0" borderId="0" xfId="7" applyNumberFormat="1" applyFont="1" applyFill="1" applyAlignment="1">
      <alignment vertical="center"/>
    </xf>
    <xf numFmtId="0" fontId="6" fillId="0" borderId="0" xfId="2" applyFont="1" applyFill="1" applyAlignment="1">
      <alignment vertical="center"/>
    </xf>
    <xf numFmtId="166" fontId="8" fillId="0" borderId="0" xfId="8" applyNumberFormat="1" applyFont="1" applyFill="1" applyBorder="1" applyAlignment="1">
      <alignment horizontal="right" vertical="center"/>
    </xf>
    <xf numFmtId="0" fontId="8" fillId="0" borderId="1" xfId="2" applyFont="1" applyFill="1" applyBorder="1" applyAlignment="1">
      <alignment vertical="center"/>
    </xf>
    <xf numFmtId="0" fontId="8" fillId="0" borderId="1" xfId="2" applyFont="1" applyFill="1" applyBorder="1" applyAlignment="1">
      <alignment horizontal="left" vertical="center"/>
    </xf>
    <xf numFmtId="0" fontId="8" fillId="0" borderId="1" xfId="2" applyFont="1" applyFill="1" applyBorder="1" applyAlignment="1">
      <alignment horizontal="center" vertical="center"/>
    </xf>
    <xf numFmtId="166" fontId="8" fillId="0" borderId="1" xfId="2" applyNumberFormat="1" applyFont="1" applyFill="1" applyBorder="1" applyAlignment="1">
      <alignment horizontal="right" vertical="center"/>
    </xf>
    <xf numFmtId="166" fontId="8" fillId="0" borderId="1" xfId="7" applyNumberFormat="1" applyFont="1" applyFill="1" applyBorder="1" applyAlignment="1">
      <alignment horizontal="right" vertical="center"/>
    </xf>
    <xf numFmtId="166" fontId="8" fillId="0" borderId="1" xfId="8" applyNumberFormat="1" applyFont="1" applyFill="1" applyBorder="1" applyAlignment="1">
      <alignment horizontal="right" vertical="center"/>
    </xf>
    <xf numFmtId="166" fontId="8" fillId="0" borderId="0" xfId="7" applyNumberFormat="1" applyFont="1" applyFill="1" applyBorder="1" applyAlignment="1">
      <alignment horizontal="right" vertical="center"/>
    </xf>
    <xf numFmtId="0" fontId="8" fillId="0" borderId="0" xfId="2" quotePrefix="1" applyFont="1" applyFill="1" applyAlignment="1">
      <alignment vertical="center"/>
    </xf>
    <xf numFmtId="0" fontId="6" fillId="0" borderId="0" xfId="2" applyFont="1" applyFill="1" applyAlignment="1">
      <alignment horizontal="center" vertical="center"/>
    </xf>
    <xf numFmtId="0" fontId="8" fillId="0" borderId="0" xfId="12" applyFont="1" applyFill="1" applyAlignment="1">
      <alignment vertical="center"/>
    </xf>
    <xf numFmtId="0" fontId="8" fillId="0" borderId="0" xfId="12" applyFont="1" applyFill="1" applyAlignment="1">
      <alignment horizontal="center" vertical="center"/>
    </xf>
    <xf numFmtId="166" fontId="8" fillId="0" borderId="0" xfId="12" applyNumberFormat="1" applyFont="1" applyFill="1" applyBorder="1" applyAlignment="1">
      <alignment horizontal="right" vertical="center"/>
    </xf>
    <xf numFmtId="166" fontId="8" fillId="0" borderId="0" xfId="12" applyNumberFormat="1" applyFont="1" applyFill="1" applyAlignment="1">
      <alignment horizontal="right" vertical="center"/>
    </xf>
    <xf numFmtId="166" fontId="8" fillId="0" borderId="3" xfId="7" applyNumberFormat="1" applyFont="1" applyFill="1" applyBorder="1" applyAlignment="1">
      <alignment horizontal="right" vertical="center"/>
    </xf>
    <xf numFmtId="166" fontId="8" fillId="0" borderId="0" xfId="11" applyNumberFormat="1" applyFont="1" applyFill="1" applyBorder="1" applyAlignment="1">
      <alignment horizontal="right" vertical="center"/>
    </xf>
    <xf numFmtId="166" fontId="8" fillId="0" borderId="0" xfId="10" applyNumberFormat="1" applyFont="1" applyFill="1" applyBorder="1" applyAlignment="1">
      <alignment horizontal="right" vertical="center"/>
    </xf>
    <xf numFmtId="0" fontId="11" fillId="0" borderId="1" xfId="2" applyFont="1" applyFill="1" applyBorder="1" applyAlignment="1">
      <alignment horizontal="center" vertical="center"/>
    </xf>
    <xf numFmtId="169" fontId="8" fillId="0" borderId="3" xfId="7" applyNumberFormat="1" applyFont="1" applyFill="1" applyBorder="1" applyAlignment="1">
      <alignment horizontal="right" vertical="center"/>
    </xf>
    <xf numFmtId="169" fontId="8" fillId="0" borderId="0" xfId="7" applyNumberFormat="1" applyFont="1" applyFill="1" applyBorder="1" applyAlignment="1">
      <alignment horizontal="right" vertical="center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166" fontId="15" fillId="0" borderId="0" xfId="1" applyNumberFormat="1" applyFont="1" applyFill="1" applyAlignment="1">
      <alignment horizontal="left"/>
    </xf>
    <xf numFmtId="166" fontId="15" fillId="0" borderId="0" xfId="1" applyNumberFormat="1" applyFont="1" applyAlignment="1">
      <alignment horizontal="left"/>
    </xf>
    <xf numFmtId="0" fontId="15" fillId="0" borderId="0" xfId="2" applyFont="1" applyFill="1"/>
    <xf numFmtId="0" fontId="14" fillId="0" borderId="1" xfId="1" applyFont="1" applyBorder="1" applyAlignment="1">
      <alignment horizontal="left"/>
    </xf>
    <xf numFmtId="0" fontId="15" fillId="0" borderId="1" xfId="1" applyFont="1" applyBorder="1" applyAlignment="1">
      <alignment horizontal="left"/>
    </xf>
    <xf numFmtId="166" fontId="15" fillId="0" borderId="1" xfId="1" applyNumberFormat="1" applyFont="1" applyFill="1" applyBorder="1" applyAlignment="1">
      <alignment horizontal="left"/>
    </xf>
    <xf numFmtId="166" fontId="15" fillId="0" borderId="1" xfId="1" applyNumberFormat="1" applyFont="1" applyBorder="1" applyAlignment="1">
      <alignment horizontal="left"/>
    </xf>
    <xf numFmtId="0" fontId="15" fillId="0" borderId="0" xfId="2" applyFont="1" applyFill="1" applyAlignment="1">
      <alignment horizontal="center"/>
    </xf>
    <xf numFmtId="166" fontId="15" fillId="0" borderId="0" xfId="8" applyNumberFormat="1" applyFont="1" applyFill="1" applyAlignment="1">
      <alignment horizontal="right"/>
    </xf>
    <xf numFmtId="166" fontId="15" fillId="0" borderId="0" xfId="2" applyNumberFormat="1" applyFont="1" applyFill="1" applyAlignment="1">
      <alignment horizontal="right"/>
    </xf>
    <xf numFmtId="0" fontId="15" fillId="0" borderId="0" xfId="2" applyFont="1" applyFill="1" applyBorder="1"/>
    <xf numFmtId="0" fontId="15" fillId="0" borderId="0" xfId="2" applyFont="1" applyFill="1" applyBorder="1" applyAlignment="1">
      <alignment horizontal="center"/>
    </xf>
    <xf numFmtId="166" fontId="14" fillId="0" borderId="0" xfId="9" applyNumberFormat="1" applyFont="1" applyFill="1" applyBorder="1" applyAlignment="1">
      <alignment horizontal="center" vertical="top"/>
    </xf>
    <xf numFmtId="166" fontId="14" fillId="0" borderId="0" xfId="9" quotePrefix="1" applyNumberFormat="1" applyFont="1" applyFill="1" applyBorder="1" applyAlignment="1">
      <alignment horizontal="right" vertical="top"/>
    </xf>
    <xf numFmtId="166" fontId="14" fillId="0" borderId="0" xfId="9" applyNumberFormat="1" applyFont="1" applyFill="1" applyBorder="1" applyAlignment="1">
      <alignment horizontal="right" vertical="top"/>
    </xf>
    <xf numFmtId="0" fontId="14" fillId="0" borderId="1" xfId="2" applyFont="1" applyFill="1" applyBorder="1" applyAlignment="1">
      <alignment horizontal="center"/>
    </xf>
    <xf numFmtId="166" fontId="14" fillId="0" borderId="1" xfId="5" applyNumberFormat="1" applyFont="1" applyFill="1" applyBorder="1" applyAlignment="1">
      <alignment horizontal="right" vertical="top"/>
    </xf>
    <xf numFmtId="166" fontId="15" fillId="0" borderId="0" xfId="2" applyNumberFormat="1" applyFont="1" applyFill="1" applyBorder="1" applyAlignment="1">
      <alignment horizontal="right"/>
    </xf>
    <xf numFmtId="166" fontId="15" fillId="0" borderId="0" xfId="1" applyNumberFormat="1" applyFont="1" applyFill="1" applyAlignment="1">
      <alignment horizontal="right"/>
    </xf>
    <xf numFmtId="0" fontId="14" fillId="0" borderId="0" xfId="2" applyFont="1" applyFill="1"/>
    <xf numFmtId="166" fontId="15" fillId="0" borderId="0" xfId="7" applyNumberFormat="1" applyFont="1" applyFill="1" applyAlignment="1">
      <alignment horizontal="right"/>
    </xf>
    <xf numFmtId="164" fontId="15" fillId="0" borderId="0" xfId="7" applyFont="1" applyFill="1" applyAlignment="1">
      <alignment horizontal="right"/>
    </xf>
    <xf numFmtId="166" fontId="15" fillId="0" borderId="0" xfId="7" applyNumberFormat="1" applyFont="1" applyFill="1" applyBorder="1" applyAlignment="1">
      <alignment horizontal="right"/>
    </xf>
    <xf numFmtId="167" fontId="15" fillId="0" borderId="0" xfId="7" applyNumberFormat="1" applyFont="1" applyFill="1" applyBorder="1" applyAlignment="1">
      <alignment horizontal="right"/>
    </xf>
    <xf numFmtId="167" fontId="15" fillId="0" borderId="0" xfId="7" applyNumberFormat="1" applyFont="1" applyFill="1" applyAlignment="1">
      <alignment horizontal="right"/>
    </xf>
    <xf numFmtId="166" fontId="15" fillId="0" borderId="1" xfId="7" applyNumberFormat="1" applyFont="1" applyFill="1" applyBorder="1" applyAlignment="1">
      <alignment horizontal="right"/>
    </xf>
    <xf numFmtId="0" fontId="15" fillId="0" borderId="0" xfId="2" quotePrefix="1" applyFont="1" applyFill="1" applyAlignment="1">
      <alignment horizontal="center"/>
    </xf>
    <xf numFmtId="0" fontId="15" fillId="0" borderId="0" xfId="10" applyFont="1" applyFill="1"/>
    <xf numFmtId="0" fontId="14" fillId="0" borderId="0" xfId="2" applyFont="1" applyFill="1" applyBorder="1"/>
    <xf numFmtId="167" fontId="15" fillId="0" borderId="0" xfId="2" applyNumberFormat="1" applyFont="1" applyFill="1" applyBorder="1" applyAlignment="1">
      <alignment horizontal="center"/>
    </xf>
    <xf numFmtId="0" fontId="15" fillId="0" borderId="0" xfId="2" applyFont="1" applyFill="1" applyBorder="1" applyAlignment="1"/>
    <xf numFmtId="164" fontId="15" fillId="0" borderId="0" xfId="2" applyNumberFormat="1" applyFont="1" applyFill="1" applyAlignment="1">
      <alignment horizontal="center"/>
    </xf>
    <xf numFmtId="0" fontId="15" fillId="0" borderId="1" xfId="2" applyFont="1" applyFill="1" applyBorder="1"/>
    <xf numFmtId="0" fontId="15" fillId="0" borderId="1" xfId="2" applyFont="1" applyFill="1" applyBorder="1" applyAlignment="1">
      <alignment horizontal="center"/>
    </xf>
    <xf numFmtId="166" fontId="15" fillId="0" borderId="1" xfId="1" applyNumberFormat="1" applyFont="1" applyFill="1" applyBorder="1" applyAlignment="1">
      <alignment horizontal="right"/>
    </xf>
    <xf numFmtId="166" fontId="15" fillId="0" borderId="1" xfId="2" applyNumberFormat="1" applyFont="1" applyFill="1" applyBorder="1" applyAlignment="1">
      <alignment horizontal="right"/>
    </xf>
    <xf numFmtId="168" fontId="15" fillId="0" borderId="0" xfId="8" applyNumberFormat="1" applyFont="1" applyFill="1"/>
    <xf numFmtId="164" fontId="15" fillId="0" borderId="0" xfId="8" applyNumberFormat="1" applyFont="1" applyFill="1"/>
    <xf numFmtId="167" fontId="15" fillId="0" borderId="0" xfId="8" applyNumberFormat="1" applyFont="1" applyFill="1" applyBorder="1" applyAlignment="1">
      <alignment horizontal="right"/>
    </xf>
    <xf numFmtId="164" fontId="15" fillId="0" borderId="0" xfId="2" applyNumberFormat="1" applyFont="1" applyFill="1"/>
    <xf numFmtId="166" fontId="15" fillId="0" borderId="3" xfId="7" applyNumberFormat="1" applyFont="1" applyFill="1" applyBorder="1" applyAlignment="1">
      <alignment horizontal="right"/>
    </xf>
    <xf numFmtId="0" fontId="14" fillId="0" borderId="0" xfId="10" applyFont="1" applyFill="1"/>
    <xf numFmtId="0" fontId="15" fillId="0" borderId="0" xfId="1" applyFont="1" applyFill="1"/>
    <xf numFmtId="166" fontId="15" fillId="0" borderId="0" xfId="10" applyNumberFormat="1" applyFont="1" applyFill="1" applyAlignment="1">
      <alignment horizontal="right"/>
    </xf>
    <xf numFmtId="0" fontId="15" fillId="0" borderId="0" xfId="10" quotePrefix="1" applyFont="1" applyFill="1" applyAlignment="1">
      <alignment horizontal="center"/>
    </xf>
    <xf numFmtId="166" fontId="15" fillId="0" borderId="0" xfId="2" applyNumberFormat="1" applyFont="1" applyFill="1"/>
    <xf numFmtId="169" fontId="15" fillId="0" borderId="0" xfId="1" applyNumberFormat="1" applyFont="1" applyFill="1" applyAlignment="1">
      <alignment horizontal="right"/>
    </xf>
    <xf numFmtId="0" fontId="12" fillId="0" borderId="0" xfId="2" applyFont="1" applyFill="1" applyAlignment="1">
      <alignment horizontal="center"/>
    </xf>
    <xf numFmtId="168" fontId="15" fillId="0" borderId="0" xfId="8" applyNumberFormat="1" applyFont="1" applyFill="1" applyAlignment="1">
      <alignment horizontal="center"/>
    </xf>
    <xf numFmtId="164" fontId="15" fillId="0" borderId="0" xfId="8" applyNumberFormat="1" applyFont="1" applyFill="1" applyAlignment="1">
      <alignment horizontal="center"/>
    </xf>
    <xf numFmtId="164" fontId="8" fillId="0" borderId="0" xfId="13" applyFont="1" applyFill="1" applyAlignment="1">
      <alignment vertical="center"/>
    </xf>
    <xf numFmtId="9" fontId="8" fillId="0" borderId="0" xfId="14" applyFont="1" applyFill="1" applyAlignment="1">
      <alignment vertical="center"/>
    </xf>
    <xf numFmtId="166" fontId="12" fillId="0" borderId="0" xfId="11" applyNumberFormat="1" applyFont="1" applyFill="1" applyAlignment="1">
      <alignment horizontal="right" vertical="center"/>
    </xf>
    <xf numFmtId="0" fontId="12" fillId="0" borderId="0" xfId="10" applyFont="1" applyFill="1" applyAlignment="1">
      <alignment vertical="center"/>
    </xf>
    <xf numFmtId="0" fontId="12" fillId="0" borderId="0" xfId="10" applyNumberFormat="1" applyFont="1" applyFill="1" applyAlignment="1">
      <alignment vertical="center"/>
    </xf>
    <xf numFmtId="166" fontId="12" fillId="0" borderId="0" xfId="10" applyNumberFormat="1" applyFont="1" applyFill="1" applyAlignment="1">
      <alignment horizontal="right" vertical="center"/>
    </xf>
    <xf numFmtId="166" fontId="11" fillId="0" borderId="0" xfId="10" applyNumberFormat="1" applyFont="1" applyFill="1" applyAlignment="1">
      <alignment horizontal="center" vertical="center"/>
    </xf>
    <xf numFmtId="166" fontId="11" fillId="0" borderId="0" xfId="11" applyNumberFormat="1" applyFont="1" applyFill="1" applyAlignment="1">
      <alignment horizontal="center" vertical="center"/>
    </xf>
    <xf numFmtId="166" fontId="11" fillId="0" borderId="0" xfId="10" applyNumberFormat="1" applyFont="1" applyFill="1" applyBorder="1" applyAlignment="1">
      <alignment horizontal="center" vertical="center"/>
    </xf>
    <xf numFmtId="0" fontId="11" fillId="0" borderId="0" xfId="10" applyFont="1" applyFill="1" applyAlignment="1">
      <alignment horizontal="right" vertical="center"/>
    </xf>
    <xf numFmtId="166" fontId="11" fillId="0" borderId="0" xfId="10" applyNumberFormat="1" applyFont="1" applyFill="1" applyAlignment="1">
      <alignment horizontal="right" vertical="center"/>
    </xf>
    <xf numFmtId="166" fontId="11" fillId="0" borderId="0" xfId="11" applyNumberFormat="1" applyFont="1" applyFill="1" applyAlignment="1">
      <alignment horizontal="right" vertical="center"/>
    </xf>
    <xf numFmtId="166" fontId="11" fillId="0" borderId="0" xfId="10" applyNumberFormat="1" applyFont="1" applyFill="1" applyBorder="1" applyAlignment="1">
      <alignment horizontal="right" vertical="center"/>
    </xf>
    <xf numFmtId="166" fontId="11" fillId="0" borderId="0" xfId="11" applyNumberFormat="1" applyFont="1" applyFill="1" applyBorder="1" applyAlignment="1">
      <alignment horizontal="right" vertical="center"/>
    </xf>
    <xf numFmtId="0" fontId="12" fillId="0" borderId="0" xfId="10" applyNumberFormat="1" applyFont="1" applyFill="1" applyBorder="1" applyAlignment="1">
      <alignment vertical="center"/>
    </xf>
    <xf numFmtId="0" fontId="12" fillId="0" borderId="0" xfId="10" applyFont="1" applyFill="1" applyBorder="1" applyAlignment="1">
      <alignment vertical="center"/>
    </xf>
    <xf numFmtId="166" fontId="11" fillId="0" borderId="1" xfId="11" applyNumberFormat="1" applyFont="1" applyFill="1" applyBorder="1" applyAlignment="1">
      <alignment horizontal="right" vertical="center"/>
    </xf>
    <xf numFmtId="0" fontId="11" fillId="0" borderId="0" xfId="2" applyNumberFormat="1" applyFont="1" applyFill="1" applyAlignment="1">
      <alignment vertical="center"/>
    </xf>
    <xf numFmtId="0" fontId="12" fillId="0" borderId="0" xfId="2" applyNumberFormat="1" applyFont="1" applyFill="1" applyAlignment="1">
      <alignment vertical="center"/>
    </xf>
    <xf numFmtId="167" fontId="12" fillId="0" borderId="0" xfId="7" applyNumberFormat="1" applyFont="1" applyFill="1" applyBorder="1" applyAlignment="1">
      <alignment horizontal="right" vertical="center"/>
    </xf>
    <xf numFmtId="166" fontId="12" fillId="0" borderId="0" xfId="7" applyNumberFormat="1" applyFont="1" applyFill="1" applyBorder="1" applyAlignment="1">
      <alignment horizontal="right" vertical="center"/>
    </xf>
    <xf numFmtId="166" fontId="12" fillId="0" borderId="0" xfId="7" applyNumberFormat="1" applyFont="1" applyFill="1" applyAlignment="1">
      <alignment horizontal="right" vertical="center"/>
    </xf>
    <xf numFmtId="0" fontId="12" fillId="0" borderId="0" xfId="10" applyNumberFormat="1" applyFont="1" applyFill="1" applyAlignment="1">
      <alignment horizontal="center" vertical="center"/>
    </xf>
    <xf numFmtId="166" fontId="12" fillId="0" borderId="1" xfId="7" applyNumberFormat="1" applyFont="1" applyFill="1" applyBorder="1" applyAlignment="1">
      <alignment horizontal="right" vertical="center"/>
    </xf>
    <xf numFmtId="0" fontId="11" fillId="0" borderId="0" xfId="2" applyNumberFormat="1" applyFont="1" applyFill="1" applyAlignment="1">
      <alignment horizontal="left" vertical="center"/>
    </xf>
    <xf numFmtId="0" fontId="13" fillId="0" borderId="0" xfId="2" applyNumberFormat="1" applyFont="1" applyFill="1" applyAlignment="1">
      <alignment vertical="center"/>
    </xf>
    <xf numFmtId="167" fontId="12" fillId="0" borderId="0" xfId="7" applyNumberFormat="1" applyFont="1" applyFill="1" applyAlignment="1">
      <alignment horizontal="right" vertical="center"/>
    </xf>
    <xf numFmtId="166" fontId="12" fillId="0" borderId="3" xfId="7" applyNumberFormat="1" applyFont="1" applyFill="1" applyBorder="1" applyAlignment="1">
      <alignment horizontal="right" vertical="center"/>
    </xf>
    <xf numFmtId="0" fontId="11" fillId="0" borderId="0" xfId="2" applyNumberFormat="1" applyFont="1" applyFill="1" applyBorder="1" applyAlignment="1">
      <alignment horizontal="left" vertical="center"/>
    </xf>
    <xf numFmtId="0" fontId="13" fillId="0" borderId="0" xfId="2" applyNumberFormat="1" applyFont="1" applyFill="1" applyBorder="1" applyAlignment="1">
      <alignment vertical="center"/>
    </xf>
    <xf numFmtId="164" fontId="12" fillId="0" borderId="0" xfId="7" applyFont="1" applyFill="1" applyAlignment="1">
      <alignment horizontal="right" vertical="center"/>
    </xf>
    <xf numFmtId="0" fontId="15" fillId="0" borderId="0" xfId="1" applyFont="1" applyAlignment="1">
      <alignment horizontal="center"/>
    </xf>
    <xf numFmtId="0" fontId="15" fillId="0" borderId="1" xfId="1" applyFont="1" applyBorder="1" applyAlignment="1">
      <alignment horizontal="center"/>
    </xf>
    <xf numFmtId="0" fontId="6" fillId="0" borderId="0" xfId="1" applyFont="1" applyFill="1" applyAlignment="1">
      <alignment horizontal="left"/>
    </xf>
    <xf numFmtId="0" fontId="8" fillId="0" borderId="0" xfId="1" applyFont="1" applyFill="1" applyAlignment="1">
      <alignment horizontal="left"/>
    </xf>
    <xf numFmtId="166" fontId="8" fillId="0" borderId="0" xfId="1" applyNumberFormat="1" applyFont="1" applyFill="1" applyAlignment="1">
      <alignment horizontal="left"/>
    </xf>
    <xf numFmtId="166" fontId="8" fillId="0" borderId="0" xfId="1" applyNumberFormat="1" applyFont="1" applyFill="1" applyBorder="1" applyAlignment="1">
      <alignment horizontal="left"/>
    </xf>
    <xf numFmtId="0" fontId="8" fillId="0" borderId="0" xfId="2" applyFont="1" applyFill="1"/>
    <xf numFmtId="0" fontId="6" fillId="0" borderId="1" xfId="1" applyFont="1" applyFill="1" applyBorder="1" applyAlignment="1">
      <alignment horizontal="left"/>
    </xf>
    <xf numFmtId="0" fontId="8" fillId="0" borderId="1" xfId="1" applyFont="1" applyFill="1" applyBorder="1" applyAlignment="1">
      <alignment horizontal="left"/>
    </xf>
    <xf numFmtId="166" fontId="8" fillId="0" borderId="1" xfId="1" applyNumberFormat="1" applyFont="1" applyFill="1" applyBorder="1" applyAlignment="1">
      <alignment horizontal="left"/>
    </xf>
    <xf numFmtId="0" fontId="8" fillId="0" borderId="0" xfId="2" applyFont="1" applyFill="1" applyAlignment="1">
      <alignment horizontal="center"/>
    </xf>
    <xf numFmtId="166" fontId="8" fillId="0" borderId="0" xfId="8" applyNumberFormat="1" applyFont="1" applyFill="1" applyAlignment="1">
      <alignment horizontal="right"/>
    </xf>
    <xf numFmtId="166" fontId="8" fillId="0" borderId="0" xfId="2" applyNumberFormat="1" applyFont="1" applyFill="1" applyBorder="1" applyAlignment="1">
      <alignment horizontal="right"/>
    </xf>
    <xf numFmtId="0" fontId="8" fillId="0" borderId="0" xfId="2" applyFont="1" applyFill="1" applyBorder="1"/>
    <xf numFmtId="0" fontId="8" fillId="0" borderId="0" xfId="2" applyFont="1" applyFill="1" applyBorder="1" applyAlignment="1">
      <alignment horizontal="center"/>
    </xf>
    <xf numFmtId="166" fontId="6" fillId="0" borderId="0" xfId="9" applyNumberFormat="1" applyFont="1" applyFill="1" applyBorder="1" applyAlignment="1">
      <alignment horizontal="center" vertical="top"/>
    </xf>
    <xf numFmtId="166" fontId="6" fillId="0" borderId="0" xfId="9" quotePrefix="1" applyNumberFormat="1" applyFont="1" applyFill="1" applyBorder="1" applyAlignment="1">
      <alignment horizontal="right" vertical="top"/>
    </xf>
    <xf numFmtId="166" fontId="6" fillId="0" borderId="0" xfId="9" applyNumberFormat="1" applyFont="1" applyFill="1" applyBorder="1" applyAlignment="1">
      <alignment horizontal="right" vertical="top"/>
    </xf>
    <xf numFmtId="0" fontId="6" fillId="0" borderId="1" xfId="2" applyFont="1" applyFill="1" applyBorder="1" applyAlignment="1">
      <alignment horizontal="center"/>
    </xf>
    <xf numFmtId="166" fontId="6" fillId="0" borderId="1" xfId="9" applyNumberFormat="1" applyFont="1" applyFill="1" applyBorder="1" applyAlignment="1">
      <alignment horizontal="right" vertical="top"/>
    </xf>
    <xf numFmtId="0" fontId="6" fillId="0" borderId="0" xfId="2" applyFont="1" applyFill="1"/>
    <xf numFmtId="166" fontId="8" fillId="0" borderId="0" xfId="7" applyNumberFormat="1" applyFont="1" applyFill="1" applyAlignment="1">
      <alignment horizontal="right"/>
    </xf>
    <xf numFmtId="164" fontId="8" fillId="0" borderId="0" xfId="7" applyFont="1" applyFill="1" applyBorder="1" applyAlignment="1">
      <alignment horizontal="right"/>
    </xf>
    <xf numFmtId="166" fontId="8" fillId="0" borderId="0" xfId="7" applyNumberFormat="1" applyFont="1" applyFill="1" applyBorder="1" applyAlignment="1">
      <alignment horizontal="right"/>
    </xf>
    <xf numFmtId="167" fontId="8" fillId="0" borderId="0" xfId="7" applyNumberFormat="1" applyFont="1" applyFill="1" applyBorder="1" applyAlignment="1">
      <alignment horizontal="right"/>
    </xf>
    <xf numFmtId="166" fontId="8" fillId="0" borderId="0" xfId="2" applyNumberFormat="1" applyFont="1" applyFill="1"/>
    <xf numFmtId="166" fontId="8" fillId="0" borderId="1" xfId="7" applyNumberFormat="1" applyFont="1" applyFill="1" applyBorder="1" applyAlignment="1">
      <alignment horizontal="right"/>
    </xf>
    <xf numFmtId="164" fontId="8" fillId="0" borderId="0" xfId="7" applyFont="1" applyFill="1"/>
    <xf numFmtId="0" fontId="8" fillId="0" borderId="0" xfId="10" applyFont="1" applyFill="1"/>
    <xf numFmtId="164" fontId="17" fillId="0" borderId="0" xfId="7" applyFont="1" applyFill="1"/>
    <xf numFmtId="0" fontId="6" fillId="0" borderId="0" xfId="2" applyFont="1" applyFill="1" applyAlignment="1">
      <alignment horizontal="center"/>
    </xf>
    <xf numFmtId="0" fontId="3" fillId="0" borderId="0" xfId="15" applyFill="1"/>
    <xf numFmtId="0" fontId="8" fillId="0" borderId="1" xfId="2" applyFont="1" applyFill="1" applyBorder="1"/>
    <xf numFmtId="0" fontId="8" fillId="0" borderId="1" xfId="2" applyFont="1" applyFill="1" applyBorder="1" applyAlignment="1">
      <alignment horizontal="center"/>
    </xf>
    <xf numFmtId="166" fontId="8" fillId="0" borderId="1" xfId="1" applyNumberFormat="1" applyFont="1" applyFill="1" applyBorder="1" applyAlignment="1">
      <alignment horizontal="right"/>
    </xf>
    <xf numFmtId="166" fontId="8" fillId="0" borderId="1" xfId="2" applyNumberFormat="1" applyFont="1" applyFill="1" applyBorder="1" applyAlignment="1">
      <alignment horizontal="right"/>
    </xf>
    <xf numFmtId="164" fontId="3" fillId="0" borderId="0" xfId="16" applyFont="1" applyFill="1"/>
    <xf numFmtId="164" fontId="6" fillId="0" borderId="0" xfId="7" applyFont="1" applyFill="1" applyAlignment="1">
      <alignment horizontal="center"/>
    </xf>
    <xf numFmtId="164" fontId="3" fillId="0" borderId="0" xfId="7" applyFont="1" applyFill="1"/>
    <xf numFmtId="164" fontId="3" fillId="0" borderId="0" xfId="15" applyNumberFormat="1" applyFill="1"/>
    <xf numFmtId="164" fontId="8" fillId="0" borderId="0" xfId="2" applyNumberFormat="1" applyFont="1" applyFill="1"/>
    <xf numFmtId="164" fontId="3" fillId="0" borderId="5" xfId="16" applyFont="1" applyFill="1" applyBorder="1"/>
    <xf numFmtId="164" fontId="3" fillId="0" borderId="5" xfId="7" applyFont="1" applyFill="1" applyBorder="1"/>
    <xf numFmtId="0" fontId="6" fillId="0" borderId="0" xfId="2" applyFont="1" applyFill="1" applyBorder="1"/>
    <xf numFmtId="167" fontId="8" fillId="0" borderId="0" xfId="2" applyNumberFormat="1" applyFont="1" applyFill="1" applyBorder="1" applyAlignment="1">
      <alignment horizontal="center"/>
    </xf>
    <xf numFmtId="0" fontId="8" fillId="0" borderId="0" xfId="2" applyFont="1" applyFill="1" applyBorder="1" applyAlignment="1"/>
    <xf numFmtId="0" fontId="8" fillId="0" borderId="0" xfId="2" applyFont="1" applyFill="1" applyBorder="1" applyAlignment="1">
      <alignment horizontal="left" indent="1"/>
    </xf>
    <xf numFmtId="164" fontId="8" fillId="0" borderId="0" xfId="2" applyNumberFormat="1" applyFont="1" applyFill="1" applyAlignment="1">
      <alignment horizontal="center"/>
    </xf>
    <xf numFmtId="168" fontId="8" fillId="0" borderId="0" xfId="8" applyNumberFormat="1" applyFont="1" applyFill="1"/>
    <xf numFmtId="0" fontId="8" fillId="0" borderId="0" xfId="2" applyFont="1" applyFill="1" applyAlignment="1">
      <alignment horizontal="left"/>
    </xf>
    <xf numFmtId="164" fontId="8" fillId="0" borderId="0" xfId="8" applyNumberFormat="1" applyFont="1" applyFill="1"/>
    <xf numFmtId="166" fontId="8" fillId="0" borderId="0" xfId="8" applyNumberFormat="1" applyFont="1" applyFill="1" applyBorder="1" applyAlignment="1">
      <alignment horizontal="right"/>
    </xf>
    <xf numFmtId="167" fontId="8" fillId="0" borderId="0" xfId="8" applyNumberFormat="1" applyFont="1" applyFill="1" applyBorder="1" applyAlignment="1">
      <alignment horizontal="right"/>
    </xf>
    <xf numFmtId="166" fontId="8" fillId="0" borderId="0" xfId="1" applyNumberFormat="1" applyFont="1" applyFill="1" applyAlignment="1">
      <alignment horizontal="right"/>
    </xf>
    <xf numFmtId="164" fontId="8" fillId="0" borderId="0" xfId="2" applyNumberFormat="1" applyFont="1" applyFill="1"/>
    <xf numFmtId="0" fontId="8" fillId="0" borderId="0" xfId="7" quotePrefix="1" applyNumberFormat="1" applyFont="1" applyFill="1" applyAlignment="1">
      <alignment horizontal="center"/>
    </xf>
    <xf numFmtId="164" fontId="8" fillId="0" borderId="0" xfId="7" quotePrefix="1" applyFont="1" applyFill="1" applyAlignment="1">
      <alignment horizontal="center"/>
    </xf>
    <xf numFmtId="166" fontId="8" fillId="0" borderId="3" xfId="7" applyNumberFormat="1" applyFont="1" applyFill="1" applyBorder="1" applyAlignment="1">
      <alignment horizontal="right"/>
    </xf>
    <xf numFmtId="166" fontId="17" fillId="0" borderId="0" xfId="7" applyNumberFormat="1" applyFont="1" applyFill="1" applyAlignment="1">
      <alignment horizontal="right"/>
    </xf>
    <xf numFmtId="166" fontId="19" fillId="0" borderId="0" xfId="7" applyNumberFormat="1" applyFont="1" applyFill="1" applyBorder="1" applyAlignment="1">
      <alignment horizontal="right"/>
    </xf>
    <xf numFmtId="0" fontId="6" fillId="0" borderId="0" xfId="10" applyFont="1" applyFill="1"/>
    <xf numFmtId="0" fontId="8" fillId="0" borderId="0" xfId="1" applyFont="1" applyFill="1"/>
    <xf numFmtId="166" fontId="8" fillId="0" borderId="0" xfId="1" applyNumberFormat="1" applyFont="1" applyFill="1" applyBorder="1" applyAlignment="1">
      <alignment horizontal="right"/>
    </xf>
    <xf numFmtId="166" fontId="8" fillId="0" borderId="0" xfId="10" applyNumberFormat="1" applyFont="1" applyFill="1" applyBorder="1" applyAlignment="1">
      <alignment horizontal="right"/>
    </xf>
    <xf numFmtId="0" fontId="8" fillId="0" borderId="0" xfId="10" quotePrefix="1" applyFont="1" applyFill="1" applyAlignment="1">
      <alignment horizontal="center"/>
    </xf>
    <xf numFmtId="164" fontId="15" fillId="0" borderId="0" xfId="2" applyNumberFormat="1" applyFont="1" applyFill="1" applyBorder="1" applyAlignment="1">
      <alignment horizontal="center"/>
    </xf>
    <xf numFmtId="0" fontId="15" fillId="0" borderId="0" xfId="10" applyFont="1" applyFill="1" applyBorder="1"/>
    <xf numFmtId="164" fontId="15" fillId="0" borderId="0" xfId="8" applyNumberFormat="1" applyFont="1" applyFill="1" applyBorder="1"/>
    <xf numFmtId="166" fontId="15" fillId="0" borderId="0" xfId="1" applyNumberFormat="1" applyFont="1" applyFill="1" applyBorder="1" applyAlignment="1">
      <alignment horizontal="right"/>
    </xf>
    <xf numFmtId="167" fontId="15" fillId="0" borderId="1" xfId="7" applyNumberFormat="1" applyFont="1" applyFill="1" applyBorder="1" applyAlignment="1">
      <alignment horizontal="right"/>
    </xf>
    <xf numFmtId="166" fontId="15" fillId="0" borderId="1" xfId="10" applyNumberFormat="1" applyFont="1" applyFill="1" applyBorder="1" applyAlignment="1">
      <alignment horizontal="right"/>
    </xf>
    <xf numFmtId="0" fontId="21" fillId="0" borderId="0" xfId="0" applyFont="1" applyAlignment="1">
      <alignment vertical="center"/>
    </xf>
    <xf numFmtId="0" fontId="21" fillId="0" borderId="0" xfId="7" applyNumberFormat="1" applyFont="1" applyFill="1" applyAlignment="1">
      <alignment horizontal="left" vertical="center"/>
    </xf>
    <xf numFmtId="166" fontId="21" fillId="0" borderId="0" xfId="7" applyNumberFormat="1" applyFont="1" applyFill="1" applyAlignment="1">
      <alignment horizontal="left" vertical="center"/>
    </xf>
    <xf numFmtId="164" fontId="21" fillId="0" borderId="0" xfId="7" applyFont="1" applyFill="1" applyAlignment="1">
      <alignment horizontal="center" vertical="center"/>
    </xf>
    <xf numFmtId="164" fontId="21" fillId="0" borderId="0" xfId="7" applyFont="1" applyFill="1" applyAlignment="1">
      <alignment vertical="center"/>
    </xf>
    <xf numFmtId="0" fontId="21" fillId="0" borderId="0" xfId="7" applyNumberFormat="1" applyFont="1" applyFill="1" applyAlignment="1">
      <alignment vertical="center"/>
    </xf>
    <xf numFmtId="0" fontId="20" fillId="0" borderId="0" xfId="3" applyFont="1" applyFill="1" applyAlignment="1">
      <alignment horizontal="center" vertical="center"/>
    </xf>
    <xf numFmtId="166" fontId="20" fillId="0" borderId="0" xfId="17" quotePrefix="1" applyNumberFormat="1" applyFont="1" applyFill="1" applyBorder="1" applyAlignment="1">
      <alignment horizontal="right" vertical="center"/>
    </xf>
    <xf numFmtId="166" fontId="20" fillId="0" borderId="0" xfId="3" applyNumberFormat="1" applyFont="1" applyFill="1" applyAlignment="1">
      <alignment horizontal="center" vertical="center"/>
    </xf>
    <xf numFmtId="166" fontId="21" fillId="0" borderId="0" xfId="3" applyNumberFormat="1" applyFont="1" applyFill="1" applyAlignment="1">
      <alignment vertical="center"/>
    </xf>
    <xf numFmtId="0" fontId="20" fillId="0" borderId="1" xfId="3" applyFont="1" applyFill="1" applyBorder="1" applyAlignment="1">
      <alignment horizontal="center" vertical="center"/>
    </xf>
    <xf numFmtId="0" fontId="23" fillId="0" borderId="0" xfId="3" applyFont="1" applyFill="1" applyAlignment="1">
      <alignment horizontal="center" vertical="center"/>
    </xf>
    <xf numFmtId="166" fontId="24" fillId="0" borderId="1" xfId="17" applyNumberFormat="1" applyFont="1" applyFill="1" applyBorder="1" applyAlignment="1">
      <alignment horizontal="right" vertical="center"/>
    </xf>
    <xf numFmtId="166" fontId="24" fillId="0" borderId="0" xfId="3" applyNumberFormat="1" applyFont="1" applyFill="1" applyAlignment="1">
      <alignment horizontal="center" vertical="center"/>
    </xf>
    <xf numFmtId="166" fontId="25" fillId="0" borderId="0" xfId="3" applyNumberFormat="1" applyFont="1" applyFill="1" applyAlignment="1">
      <alignment vertical="center"/>
    </xf>
    <xf numFmtId="0" fontId="20" fillId="0" borderId="0" xfId="3" applyFont="1" applyFill="1" applyBorder="1" applyAlignment="1">
      <alignment horizontal="center" vertical="center"/>
    </xf>
    <xf numFmtId="166" fontId="20" fillId="0" borderId="0" xfId="17" applyNumberFormat="1" applyFont="1" applyFill="1" applyBorder="1" applyAlignment="1">
      <alignment horizontal="right" vertical="center"/>
    </xf>
    <xf numFmtId="0" fontId="20" fillId="0" borderId="0" xfId="18" applyNumberFormat="1" applyFont="1" applyFill="1" applyAlignment="1">
      <alignment vertical="center"/>
    </xf>
    <xf numFmtId="166" fontId="20" fillId="0" borderId="0" xfId="18" applyNumberFormat="1" applyFont="1" applyFill="1" applyAlignment="1">
      <alignment vertical="center"/>
    </xf>
    <xf numFmtId="164" fontId="21" fillId="0" borderId="0" xfId="7" applyFont="1" applyFill="1" applyBorder="1" applyAlignment="1">
      <alignment horizontal="center" vertical="center"/>
    </xf>
    <xf numFmtId="166" fontId="21" fillId="0" borderId="0" xfId="7" applyNumberFormat="1" applyFont="1" applyFill="1" applyAlignment="1">
      <alignment horizontal="center" vertical="center"/>
    </xf>
    <xf numFmtId="166" fontId="21" fillId="0" borderId="0" xfId="19" applyNumberFormat="1" applyFont="1" applyFill="1" applyAlignment="1">
      <alignment horizontal="center" vertical="center"/>
    </xf>
    <xf numFmtId="1" fontId="21" fillId="0" borderId="0" xfId="7" applyNumberFormat="1" applyFont="1" applyFill="1" applyAlignment="1">
      <alignment horizontal="center" vertical="center"/>
    </xf>
    <xf numFmtId="166" fontId="21" fillId="0" borderId="0" xfId="7" applyNumberFormat="1" applyFont="1" applyFill="1" applyAlignment="1">
      <alignment vertical="center"/>
    </xf>
    <xf numFmtId="166" fontId="21" fillId="0" borderId="0" xfId="13" applyNumberFormat="1" applyFont="1" applyFill="1" applyAlignment="1">
      <alignment vertical="center"/>
    </xf>
    <xf numFmtId="166" fontId="21" fillId="0" borderId="0" xfId="13" applyNumberFormat="1" applyFont="1" applyFill="1" applyAlignment="1">
      <alignment horizontal="right" vertical="center"/>
    </xf>
    <xf numFmtId="167" fontId="21" fillId="0" borderId="0" xfId="7" applyNumberFormat="1" applyFont="1" applyFill="1" applyAlignment="1">
      <alignment vertical="center"/>
    </xf>
    <xf numFmtId="166" fontId="21" fillId="0" borderId="0" xfId="0" applyNumberFormat="1" applyFont="1" applyAlignment="1">
      <alignment vertical="center"/>
    </xf>
    <xf numFmtId="0" fontId="21" fillId="0" borderId="0" xfId="1" applyFont="1" applyFill="1" applyBorder="1" applyAlignment="1">
      <alignment vertical="center"/>
    </xf>
    <xf numFmtId="166" fontId="21" fillId="0" borderId="1" xfId="13" applyNumberFormat="1" applyFont="1" applyFill="1" applyBorder="1" applyAlignment="1">
      <alignment vertical="center"/>
    </xf>
    <xf numFmtId="166" fontId="21" fillId="0" borderId="0" xfId="13" applyNumberFormat="1" applyFont="1" applyFill="1" applyBorder="1" applyAlignment="1">
      <alignment vertical="center"/>
    </xf>
    <xf numFmtId="0" fontId="20" fillId="0" borderId="0" xfId="18" applyNumberFormat="1" applyFont="1" applyFill="1" applyAlignment="1">
      <alignment horizontal="left" vertical="center"/>
    </xf>
    <xf numFmtId="0" fontId="21" fillId="0" borderId="0" xfId="2" applyFont="1" applyFill="1" applyAlignment="1">
      <alignment horizontal="center" vertical="center"/>
    </xf>
    <xf numFmtId="0" fontId="21" fillId="0" borderId="0" xfId="2" applyFont="1" applyFill="1" applyAlignment="1">
      <alignment vertical="center"/>
    </xf>
    <xf numFmtId="3" fontId="21" fillId="0" borderId="0" xfId="2" applyNumberFormat="1" applyFont="1" applyFill="1" applyAlignment="1">
      <alignment horizontal="center" vertical="center"/>
    </xf>
    <xf numFmtId="1" fontId="21" fillId="0" borderId="0" xfId="7" quotePrefix="1" applyNumberFormat="1" applyFont="1" applyFill="1" applyAlignment="1">
      <alignment horizontal="center" vertical="center"/>
    </xf>
    <xf numFmtId="166" fontId="21" fillId="0" borderId="3" xfId="13" applyNumberFormat="1" applyFont="1" applyFill="1" applyBorder="1" applyAlignment="1">
      <alignment vertical="center"/>
    </xf>
    <xf numFmtId="166" fontId="21" fillId="0" borderId="0" xfId="7" applyNumberFormat="1" applyFont="1" applyFill="1" applyBorder="1" applyAlignment="1">
      <alignment vertical="center"/>
    </xf>
    <xf numFmtId="0" fontId="21" fillId="0" borderId="1" xfId="7" applyNumberFormat="1" applyFont="1" applyFill="1" applyBorder="1" applyAlignment="1">
      <alignment vertical="center"/>
    </xf>
    <xf numFmtId="164" fontId="21" fillId="0" borderId="1" xfId="7" applyFont="1" applyFill="1" applyBorder="1" applyAlignment="1">
      <alignment vertical="center"/>
    </xf>
    <xf numFmtId="166" fontId="21" fillId="0" borderId="1" xfId="7" applyNumberFormat="1" applyFont="1" applyFill="1" applyBorder="1" applyAlignment="1">
      <alignment horizontal="right" vertical="center"/>
    </xf>
    <xf numFmtId="0" fontId="20" fillId="0" borderId="0" xfId="7" applyNumberFormat="1" applyFont="1" applyFill="1" applyBorder="1" applyAlignment="1">
      <alignment horizontal="left" vertical="center"/>
    </xf>
    <xf numFmtId="166" fontId="20" fillId="0" borderId="0" xfId="7" applyNumberFormat="1" applyFont="1" applyFill="1" applyBorder="1" applyAlignment="1">
      <alignment horizontal="left" vertical="center"/>
    </xf>
    <xf numFmtId="166" fontId="21" fillId="0" borderId="0" xfId="7" applyNumberFormat="1" applyFont="1" applyFill="1" applyAlignment="1">
      <alignment horizontal="right" vertical="center"/>
    </xf>
    <xf numFmtId="0" fontId="20" fillId="0" borderId="0" xfId="7" applyNumberFormat="1" applyFont="1" applyFill="1" applyAlignment="1">
      <alignment vertical="center"/>
    </xf>
    <xf numFmtId="166" fontId="21" fillId="0" borderId="0" xfId="7" applyNumberFormat="1" applyFont="1" applyFill="1" applyBorder="1" applyAlignment="1">
      <alignment horizontal="center" vertical="center"/>
    </xf>
    <xf numFmtId="166" fontId="21" fillId="0" borderId="0" xfId="19" applyNumberFormat="1" applyFont="1" applyFill="1" applyBorder="1" applyAlignment="1">
      <alignment horizontal="center" vertical="center"/>
    </xf>
    <xf numFmtId="0" fontId="20" fillId="0" borderId="0" xfId="18" applyNumberFormat="1" applyFont="1" applyAlignment="1">
      <alignment vertical="center"/>
    </xf>
    <xf numFmtId="37" fontId="21" fillId="0" borderId="0" xfId="7" applyNumberFormat="1" applyFont="1" applyFill="1" applyAlignment="1">
      <alignment horizontal="center" vertical="center"/>
    </xf>
    <xf numFmtId="49" fontId="20" fillId="0" borderId="0" xfId="18" applyNumberFormat="1" applyFont="1" applyFill="1" applyAlignment="1">
      <alignment horizontal="left" vertical="center"/>
    </xf>
    <xf numFmtId="164" fontId="21" fillId="0" borderId="1" xfId="7" applyFont="1" applyFill="1" applyBorder="1" applyAlignment="1">
      <alignment horizontal="center" vertical="center"/>
    </xf>
    <xf numFmtId="166" fontId="21" fillId="0" borderId="0" xfId="19" applyNumberFormat="1" applyFont="1" applyFill="1" applyAlignment="1">
      <alignment horizontal="right" vertical="center"/>
    </xf>
    <xf numFmtId="166" fontId="21" fillId="0" borderId="3" xfId="7" applyNumberFormat="1" applyFont="1" applyFill="1" applyBorder="1" applyAlignment="1">
      <alignment vertical="center"/>
    </xf>
    <xf numFmtId="0" fontId="20" fillId="0" borderId="0" xfId="1" applyFont="1" applyFill="1" applyBorder="1" applyAlignment="1">
      <alignment vertical="center"/>
    </xf>
    <xf numFmtId="0" fontId="24" fillId="0" borderId="0" xfId="3" applyNumberFormat="1" applyFont="1" applyFill="1" applyAlignment="1">
      <alignment horizontal="left" vertical="center"/>
    </xf>
    <xf numFmtId="49" fontId="24" fillId="0" borderId="0" xfId="3" applyNumberFormat="1" applyFont="1" applyFill="1" applyAlignment="1">
      <alignment horizontal="left" vertical="center"/>
    </xf>
    <xf numFmtId="166" fontId="24" fillId="0" borderId="0" xfId="3" applyNumberFormat="1" applyFont="1" applyFill="1" applyAlignment="1">
      <alignment horizontal="left" vertical="center"/>
    </xf>
    <xf numFmtId="0" fontId="20" fillId="0" borderId="0" xfId="3" applyNumberFormat="1" applyFont="1" applyFill="1" applyAlignment="1">
      <alignment horizontal="left" vertical="center"/>
    </xf>
    <xf numFmtId="0" fontId="24" fillId="0" borderId="1" xfId="3" applyNumberFormat="1" applyFont="1" applyFill="1" applyBorder="1" applyAlignment="1">
      <alignment horizontal="left" vertical="center"/>
    </xf>
    <xf numFmtId="49" fontId="24" fillId="0" borderId="1" xfId="3" applyNumberFormat="1" applyFont="1" applyFill="1" applyBorder="1" applyAlignment="1">
      <alignment horizontal="left" vertical="center"/>
    </xf>
    <xf numFmtId="166" fontId="24" fillId="0" borderId="1" xfId="3" applyNumberFormat="1" applyFont="1" applyFill="1" applyBorder="1" applyAlignment="1">
      <alignment horizontal="left" vertical="center"/>
    </xf>
    <xf numFmtId="167" fontId="20" fillId="0" borderId="0" xfId="7" applyNumberFormat="1" applyFont="1" applyFill="1" applyBorder="1" applyAlignment="1">
      <alignment horizontal="left" vertical="center"/>
    </xf>
    <xf numFmtId="0" fontId="24" fillId="0" borderId="0" xfId="4" applyFont="1" applyFill="1" applyAlignment="1">
      <alignment horizontal="center" vertical="center"/>
    </xf>
    <xf numFmtId="0" fontId="24" fillId="0" borderId="0" xfId="4" applyFont="1" applyFill="1" applyBorder="1" applyAlignment="1">
      <alignment horizontal="center" vertical="center"/>
    </xf>
    <xf numFmtId="166" fontId="24" fillId="0" borderId="0" xfId="9" applyNumberFormat="1" applyFont="1" applyFill="1" applyBorder="1" applyAlignment="1">
      <alignment horizontal="center" vertical="center"/>
    </xf>
    <xf numFmtId="49" fontId="25" fillId="0" borderId="0" xfId="3" applyNumberFormat="1" applyFont="1" applyFill="1" applyBorder="1" applyAlignment="1">
      <alignment horizontal="center" vertical="center"/>
    </xf>
    <xf numFmtId="37" fontId="25" fillId="0" borderId="0" xfId="3" applyNumberFormat="1" applyFont="1" applyFill="1" applyAlignment="1">
      <alignment vertical="center"/>
    </xf>
    <xf numFmtId="166" fontId="24" fillId="0" borderId="0" xfId="17" quotePrefix="1" applyNumberFormat="1" applyFont="1" applyFill="1" applyBorder="1" applyAlignment="1">
      <alignment horizontal="right" vertical="center"/>
    </xf>
    <xf numFmtId="49" fontId="24" fillId="0" borderId="1" xfId="3" applyNumberFormat="1" applyFont="1" applyFill="1" applyBorder="1" applyAlignment="1">
      <alignment horizontal="center" vertical="center"/>
    </xf>
    <xf numFmtId="166" fontId="21" fillId="0" borderId="0" xfId="7" applyNumberFormat="1" applyFont="1" applyFill="1" applyBorder="1" applyAlignment="1">
      <alignment horizontal="right" vertical="center"/>
    </xf>
    <xf numFmtId="166" fontId="20" fillId="0" borderId="0" xfId="7" applyNumberFormat="1" applyFont="1" applyFill="1" applyAlignment="1">
      <alignment horizontal="right" vertical="center"/>
    </xf>
    <xf numFmtId="166" fontId="21" fillId="0" borderId="0" xfId="12" applyNumberFormat="1" applyFont="1" applyFill="1" applyAlignment="1">
      <alignment horizontal="right" vertical="center"/>
    </xf>
    <xf numFmtId="49" fontId="24" fillId="0" borderId="0" xfId="3" applyNumberFormat="1" applyFont="1" applyFill="1" applyAlignment="1">
      <alignment vertical="center"/>
    </xf>
    <xf numFmtId="166" fontId="21" fillId="0" borderId="0" xfId="12" applyNumberFormat="1" applyFont="1" applyFill="1" applyBorder="1" applyAlignment="1">
      <alignment horizontal="right" vertical="center"/>
    </xf>
    <xf numFmtId="166" fontId="20" fillId="0" borderId="0" xfId="7" applyNumberFormat="1" applyFont="1" applyFill="1" applyBorder="1" applyAlignment="1">
      <alignment horizontal="right" vertical="center"/>
    </xf>
    <xf numFmtId="0" fontId="24" fillId="0" borderId="0" xfId="3" applyFont="1" applyAlignment="1">
      <alignment vertical="center"/>
    </xf>
    <xf numFmtId="164" fontId="20" fillId="0" borderId="0" xfId="7" applyFont="1" applyFill="1" applyAlignment="1">
      <alignment vertical="center"/>
    </xf>
    <xf numFmtId="165" fontId="21" fillId="0" borderId="0" xfId="7" applyNumberFormat="1" applyFont="1" applyFill="1" applyAlignment="1">
      <alignment horizontal="right" vertical="center"/>
    </xf>
    <xf numFmtId="0" fontId="21" fillId="0" borderId="0" xfId="1" applyFont="1" applyFill="1" applyAlignment="1">
      <alignment vertical="center"/>
    </xf>
    <xf numFmtId="49" fontId="25" fillId="0" borderId="0" xfId="3" applyNumberFormat="1" applyFont="1" applyFill="1" applyAlignment="1">
      <alignment vertical="center"/>
    </xf>
    <xf numFmtId="166" fontId="21" fillId="0" borderId="3" xfId="7" applyNumberFormat="1" applyFont="1" applyFill="1" applyBorder="1" applyAlignment="1">
      <alignment horizontal="right" vertical="center"/>
    </xf>
    <xf numFmtId="1" fontId="21" fillId="0" borderId="1" xfId="7" applyNumberFormat="1" applyFont="1" applyFill="1" applyBorder="1" applyAlignment="1">
      <alignment horizontal="center" vertical="center"/>
    </xf>
    <xf numFmtId="166" fontId="21" fillId="0" borderId="1" xfId="12" applyNumberFormat="1" applyFont="1" applyFill="1" applyBorder="1" applyAlignment="1">
      <alignment horizontal="right" vertical="center"/>
    </xf>
    <xf numFmtId="166" fontId="20" fillId="0" borderId="1" xfId="7" applyNumberFormat="1" applyFont="1" applyFill="1" applyBorder="1" applyAlignment="1">
      <alignment horizontal="right" vertical="center"/>
    </xf>
    <xf numFmtId="0" fontId="21" fillId="0" borderId="0" xfId="0" applyFont="1" applyFill="1" applyAlignment="1">
      <alignment vertical="center"/>
    </xf>
    <xf numFmtId="164" fontId="21" fillId="0" borderId="0" xfId="7" quotePrefix="1" applyFont="1" applyFill="1" applyAlignment="1">
      <alignment vertical="center"/>
    </xf>
    <xf numFmtId="164" fontId="21" fillId="0" borderId="0" xfId="7" applyFont="1" applyFill="1" applyAlignment="1">
      <alignment horizontal="left" vertical="center"/>
    </xf>
    <xf numFmtId="166" fontId="21" fillId="0" borderId="1" xfId="7" applyNumberFormat="1" applyFont="1" applyFill="1" applyBorder="1" applyAlignment="1">
      <alignment vertical="center"/>
    </xf>
    <xf numFmtId="167" fontId="20" fillId="0" borderId="0" xfId="7" applyNumberFormat="1" applyFont="1" applyFill="1" applyAlignment="1">
      <alignment vertical="center"/>
    </xf>
    <xf numFmtId="0" fontId="21" fillId="0" borderId="0" xfId="12" applyFont="1" applyFill="1" applyAlignment="1">
      <alignment vertical="center"/>
    </xf>
    <xf numFmtId="169" fontId="21" fillId="0" borderId="3" xfId="7" applyNumberFormat="1" applyFont="1" applyFill="1" applyBorder="1" applyAlignment="1">
      <alignment horizontal="right" vertical="center"/>
    </xf>
    <xf numFmtId="170" fontId="21" fillId="0" borderId="0" xfId="7" applyNumberFormat="1" applyFont="1" applyFill="1" applyBorder="1" applyAlignment="1">
      <alignment horizontal="right" vertical="center"/>
    </xf>
    <xf numFmtId="0" fontId="27" fillId="0" borderId="0" xfId="20" applyNumberFormat="1" applyFont="1" applyFill="1" applyAlignment="1">
      <alignment vertical="center"/>
    </xf>
    <xf numFmtId="0" fontId="27" fillId="0" borderId="1" xfId="20" applyNumberFormat="1" applyFont="1" applyFill="1" applyBorder="1" applyAlignment="1">
      <alignment horizontal="center" vertical="center"/>
    </xf>
    <xf numFmtId="0" fontId="27" fillId="0" borderId="0" xfId="20" applyNumberFormat="1" applyFont="1" applyFill="1" applyAlignment="1">
      <alignment horizontal="center" vertical="center"/>
    </xf>
    <xf numFmtId="166" fontId="27" fillId="0" borderId="0" xfId="20" applyNumberFormat="1" applyFont="1" applyFill="1" applyBorder="1" applyAlignment="1">
      <alignment horizontal="left" vertical="center"/>
    </xf>
    <xf numFmtId="166" fontId="27" fillId="0" borderId="0" xfId="20" applyNumberFormat="1" applyFont="1" applyFill="1" applyAlignment="1">
      <alignment horizontal="left" vertical="center"/>
    </xf>
    <xf numFmtId="166" fontId="27" fillId="0" borderId="0" xfId="20" applyNumberFormat="1" applyFont="1" applyFill="1" applyBorder="1" applyAlignment="1">
      <alignment horizontal="right" vertical="center"/>
    </xf>
    <xf numFmtId="166" fontId="27" fillId="0" borderId="0" xfId="20" applyNumberFormat="1" applyFont="1" applyFill="1" applyBorder="1" applyAlignment="1">
      <alignment horizontal="center" vertical="center"/>
    </xf>
    <xf numFmtId="166" fontId="27" fillId="0" borderId="0" xfId="20" applyNumberFormat="1" applyFont="1" applyFill="1" applyAlignment="1">
      <alignment horizontal="right" vertical="center"/>
    </xf>
    <xf numFmtId="0" fontId="27" fillId="0" borderId="0" xfId="20" applyNumberFormat="1" applyFont="1" applyFill="1" applyAlignment="1">
      <alignment horizontal="right" vertical="center"/>
    </xf>
    <xf numFmtId="0" fontId="28" fillId="0" borderId="0" xfId="20" applyNumberFormat="1" applyFont="1" applyFill="1" applyAlignment="1">
      <alignment vertical="center"/>
    </xf>
    <xf numFmtId="166" fontId="28" fillId="0" borderId="0" xfId="20" applyNumberFormat="1" applyFont="1" applyFill="1" applyAlignment="1">
      <alignment horizontal="right" vertical="center"/>
    </xf>
    <xf numFmtId="166" fontId="27" fillId="0" borderId="1" xfId="17" applyNumberFormat="1" applyFont="1" applyFill="1" applyBorder="1" applyAlignment="1">
      <alignment horizontal="right" vertical="center"/>
    </xf>
    <xf numFmtId="0" fontId="28" fillId="0" borderId="0" xfId="20" applyNumberFormat="1" applyFont="1" applyFill="1" applyAlignment="1">
      <alignment horizontal="center" vertical="center"/>
    </xf>
    <xf numFmtId="166" fontId="27" fillId="0" borderId="0" xfId="17" applyNumberFormat="1" applyFont="1" applyFill="1" applyBorder="1" applyAlignment="1">
      <alignment horizontal="right" vertical="center"/>
    </xf>
    <xf numFmtId="166" fontId="28" fillId="0" borderId="0" xfId="20" applyNumberFormat="1" applyFont="1" applyFill="1" applyBorder="1" applyAlignment="1">
      <alignment horizontal="right" vertical="center"/>
    </xf>
    <xf numFmtId="166" fontId="28" fillId="0" borderId="0" xfId="20" applyNumberFormat="1" applyFont="1" applyFill="1" applyAlignment="1">
      <alignment vertical="center"/>
    </xf>
    <xf numFmtId="166" fontId="28" fillId="0" borderId="1" xfId="20" applyNumberFormat="1" applyFont="1" applyFill="1" applyBorder="1" applyAlignment="1">
      <alignment horizontal="right" vertical="center"/>
    </xf>
    <xf numFmtId="166" fontId="28" fillId="0" borderId="3" xfId="20" applyNumberFormat="1" applyFont="1" applyFill="1" applyBorder="1" applyAlignment="1">
      <alignment horizontal="right" vertical="center"/>
    </xf>
    <xf numFmtId="166" fontId="29" fillId="0" borderId="0" xfId="20" applyNumberFormat="1" applyFont="1" applyFill="1" applyBorder="1" applyAlignment="1">
      <alignment horizontal="right" vertical="center"/>
    </xf>
    <xf numFmtId="0" fontId="28" fillId="0" borderId="0" xfId="20" applyNumberFormat="1" applyFont="1" applyFill="1" applyBorder="1" applyAlignment="1">
      <alignment vertical="center"/>
    </xf>
    <xf numFmtId="0" fontId="28" fillId="0" borderId="0" xfId="20" applyNumberFormat="1" applyFont="1" applyFill="1" applyBorder="1" applyAlignment="1">
      <alignment horizontal="center" vertical="center"/>
    </xf>
    <xf numFmtId="0" fontId="28" fillId="0" borderId="1" xfId="7" applyNumberFormat="1" applyFont="1" applyFill="1" applyBorder="1" applyAlignment="1">
      <alignment vertical="center"/>
    </xf>
    <xf numFmtId="0" fontId="28" fillId="0" borderId="1" xfId="20" applyNumberFormat="1" applyFont="1" applyFill="1" applyBorder="1" applyAlignment="1">
      <alignment vertical="center"/>
    </xf>
    <xf numFmtId="0" fontId="28" fillId="0" borderId="1" xfId="20" applyNumberFormat="1" applyFont="1" applyFill="1" applyBorder="1" applyAlignment="1">
      <alignment horizontal="center" vertical="center"/>
    </xf>
    <xf numFmtId="0" fontId="21" fillId="0" borderId="0" xfId="20" applyNumberFormat="1" applyFont="1" applyFill="1" applyAlignment="1">
      <alignment horizontal="left" vertical="center"/>
    </xf>
    <xf numFmtId="0" fontId="20" fillId="0" borderId="1" xfId="20" applyNumberFormat="1" applyFont="1" applyFill="1" applyBorder="1" applyAlignment="1">
      <alignment vertical="center"/>
    </xf>
    <xf numFmtId="0" fontId="20" fillId="0" borderId="1" xfId="20" applyNumberFormat="1" applyFont="1" applyFill="1" applyBorder="1" applyAlignment="1">
      <alignment horizontal="center" vertical="center"/>
    </xf>
    <xf numFmtId="166" fontId="20" fillId="0" borderId="1" xfId="20" applyNumberFormat="1" applyFont="1" applyFill="1" applyBorder="1" applyAlignment="1">
      <alignment vertical="center"/>
    </xf>
    <xf numFmtId="0" fontId="21" fillId="0" borderId="0" xfId="20" applyNumberFormat="1" applyFont="1" applyFill="1" applyAlignment="1">
      <alignment vertical="center"/>
    </xf>
    <xf numFmtId="0" fontId="21" fillId="0" borderId="0" xfId="20" applyNumberFormat="1" applyFont="1" applyFill="1" applyAlignment="1">
      <alignment horizontal="center" vertical="center"/>
    </xf>
    <xf numFmtId="166" fontId="21" fillId="0" borderId="0" xfId="20" applyNumberFormat="1" applyFont="1" applyFill="1" applyAlignment="1">
      <alignment horizontal="right" vertical="center"/>
    </xf>
    <xf numFmtId="166" fontId="21" fillId="0" borderId="0" xfId="20" applyNumberFormat="1" applyFont="1" applyFill="1" applyBorder="1" applyAlignment="1">
      <alignment horizontal="right" vertical="center"/>
    </xf>
    <xf numFmtId="0" fontId="20" fillId="0" borderId="0" xfId="20" applyNumberFormat="1" applyFont="1" applyFill="1" applyAlignment="1">
      <alignment vertical="center"/>
    </xf>
    <xf numFmtId="0" fontId="20" fillId="0" borderId="0" xfId="20" applyNumberFormat="1" applyFont="1" applyFill="1" applyAlignment="1">
      <alignment horizontal="center" vertical="center"/>
    </xf>
    <xf numFmtId="166" fontId="20" fillId="0" borderId="0" xfId="20" applyNumberFormat="1" applyFont="1" applyFill="1" applyBorder="1" applyAlignment="1">
      <alignment horizontal="right" vertical="center"/>
    </xf>
    <xf numFmtId="166" fontId="20" fillId="0" borderId="0" xfId="20" applyNumberFormat="1" applyFont="1" applyFill="1" applyAlignment="1">
      <alignment vertical="center"/>
    </xf>
    <xf numFmtId="166" fontId="20" fillId="0" borderId="0" xfId="20" applyNumberFormat="1" applyFont="1" applyFill="1" applyAlignment="1">
      <alignment horizontal="right" vertical="center"/>
    </xf>
    <xf numFmtId="166" fontId="20" fillId="0" borderId="1" xfId="17" applyNumberFormat="1" applyFont="1" applyFill="1" applyBorder="1" applyAlignment="1">
      <alignment horizontal="right" vertical="center"/>
    </xf>
    <xf numFmtId="166" fontId="21" fillId="0" borderId="1" xfId="20" applyNumberFormat="1" applyFont="1" applyFill="1" applyBorder="1" applyAlignment="1">
      <alignment horizontal="right" vertical="center"/>
    </xf>
    <xf numFmtId="166" fontId="21" fillId="0" borderId="3" xfId="20" applyNumberFormat="1" applyFont="1" applyFill="1" applyBorder="1" applyAlignment="1">
      <alignment horizontal="right" vertical="center"/>
    </xf>
    <xf numFmtId="166" fontId="30" fillId="0" borderId="0" xfId="20" applyNumberFormat="1" applyFont="1" applyFill="1" applyAlignment="1">
      <alignment horizontal="right" vertical="center"/>
    </xf>
    <xf numFmtId="0" fontId="21" fillId="0" borderId="0" xfId="20" applyNumberFormat="1" applyFont="1" applyFill="1" applyBorder="1" applyAlignment="1">
      <alignment vertical="center"/>
    </xf>
    <xf numFmtId="0" fontId="21" fillId="0" borderId="0" xfId="20" applyNumberFormat="1" applyFont="1" applyFill="1" applyBorder="1" applyAlignment="1">
      <alignment horizontal="center" vertical="center"/>
    </xf>
    <xf numFmtId="166" fontId="30" fillId="0" borderId="0" xfId="20" applyNumberFormat="1" applyFont="1" applyFill="1" applyBorder="1" applyAlignment="1">
      <alignment horizontal="right" vertical="center"/>
    </xf>
    <xf numFmtId="0" fontId="21" fillId="0" borderId="1" xfId="20" applyNumberFormat="1" applyFont="1" applyFill="1" applyBorder="1" applyAlignment="1">
      <alignment vertical="center"/>
    </xf>
    <xf numFmtId="0" fontId="21" fillId="0" borderId="1" xfId="20" applyNumberFormat="1" applyFont="1" applyFill="1" applyBorder="1" applyAlignment="1">
      <alignment horizontal="center" vertical="center"/>
    </xf>
    <xf numFmtId="0" fontId="21" fillId="0" borderId="0" xfId="20" applyNumberFormat="1" applyFont="1" applyFill="1" applyAlignment="1">
      <alignment horizontal="right" vertical="center"/>
    </xf>
    <xf numFmtId="0" fontId="2" fillId="0" borderId="0" xfId="21" applyFill="1"/>
    <xf numFmtId="164" fontId="2" fillId="0" borderId="0" xfId="16" applyFont="1" applyFill="1"/>
    <xf numFmtId="164" fontId="2" fillId="0" borderId="0" xfId="7" applyFont="1" applyFill="1"/>
    <xf numFmtId="164" fontId="2" fillId="0" borderId="0" xfId="21" applyNumberFormat="1" applyFill="1"/>
    <xf numFmtId="164" fontId="2" fillId="0" borderId="5" xfId="16" applyFont="1" applyFill="1" applyBorder="1"/>
    <xf numFmtId="164" fontId="2" fillId="0" borderId="5" xfId="7" applyFont="1" applyFill="1" applyBorder="1"/>
    <xf numFmtId="0" fontId="31" fillId="0" borderId="0" xfId="7" applyNumberFormat="1" applyFont="1" applyFill="1" applyAlignment="1">
      <alignment horizontal="left"/>
    </xf>
    <xf numFmtId="0" fontId="2" fillId="0" borderId="0" xfId="21"/>
    <xf numFmtId="0" fontId="31" fillId="0" borderId="1" xfId="7" applyNumberFormat="1" applyFont="1" applyFill="1" applyBorder="1" applyAlignment="1">
      <alignment horizontal="left"/>
    </xf>
    <xf numFmtId="0" fontId="31" fillId="0" borderId="0" xfId="7" applyNumberFormat="1" applyFont="1" applyFill="1" applyBorder="1" applyAlignment="1">
      <alignment horizontal="left"/>
    </xf>
    <xf numFmtId="0" fontId="31" fillId="0" borderId="0" xfId="7" applyNumberFormat="1" applyFont="1" applyFill="1" applyBorder="1" applyAlignment="1">
      <alignment horizontal="center"/>
    </xf>
    <xf numFmtId="166" fontId="31" fillId="0" borderId="0" xfId="7" applyNumberFormat="1" applyFont="1" applyFill="1" applyBorder="1" applyAlignment="1">
      <alignment horizontal="left"/>
    </xf>
    <xf numFmtId="0" fontId="32" fillId="0" borderId="0" xfId="7" applyNumberFormat="1" applyFont="1" applyFill="1" applyAlignment="1">
      <alignment horizontal="left"/>
    </xf>
    <xf numFmtId="0" fontId="32" fillId="0" borderId="0" xfId="7" applyNumberFormat="1" applyFont="1" applyFill="1"/>
    <xf numFmtId="164" fontId="32" fillId="0" borderId="0" xfId="7" applyFont="1" applyFill="1"/>
    <xf numFmtId="0" fontId="33" fillId="0" borderId="0" xfId="4" applyNumberFormat="1" applyFont="1" applyFill="1" applyAlignment="1">
      <alignment horizontal="center" vertical="center"/>
    </xf>
    <xf numFmtId="0" fontId="33" fillId="0" borderId="0" xfId="4" applyFont="1" applyFill="1" applyBorder="1" applyAlignment="1">
      <alignment horizontal="center" vertical="center"/>
    </xf>
    <xf numFmtId="166" fontId="33" fillId="0" borderId="0" xfId="9" applyNumberFormat="1" applyFont="1" applyFill="1" applyBorder="1" applyAlignment="1">
      <alignment horizontal="center" vertical="center"/>
    </xf>
    <xf numFmtId="0" fontId="34" fillId="0" borderId="0" xfId="1" applyNumberFormat="1" applyFont="1" applyFill="1" applyBorder="1" applyAlignment="1">
      <alignment horizontal="center" vertical="center"/>
    </xf>
    <xf numFmtId="37" fontId="34" fillId="0" borderId="0" xfId="1" applyNumberFormat="1" applyFont="1" applyFill="1" applyBorder="1" applyAlignment="1">
      <alignment vertical="center"/>
    </xf>
    <xf numFmtId="166" fontId="33" fillId="0" borderId="0" xfId="17" quotePrefix="1" applyNumberFormat="1" applyFont="1" applyFill="1" applyBorder="1" applyAlignment="1">
      <alignment horizontal="right" vertical="center"/>
    </xf>
    <xf numFmtId="166" fontId="33" fillId="0" borderId="0" xfId="1" applyNumberFormat="1" applyFont="1" applyFill="1" applyBorder="1" applyAlignment="1">
      <alignment horizontal="center" vertical="center"/>
    </xf>
    <xf numFmtId="166" fontId="34" fillId="0" borderId="0" xfId="1" applyNumberFormat="1" applyFont="1" applyFill="1" applyBorder="1" applyAlignment="1">
      <alignment vertical="center"/>
    </xf>
    <xf numFmtId="0" fontId="33" fillId="0" borderId="1" xfId="1" applyNumberFormat="1" applyFont="1" applyFill="1" applyBorder="1" applyAlignment="1">
      <alignment horizontal="center" vertical="center"/>
    </xf>
    <xf numFmtId="166" fontId="33" fillId="0" borderId="1" xfId="17" applyNumberFormat="1" applyFont="1" applyFill="1" applyBorder="1" applyAlignment="1">
      <alignment horizontal="right" vertical="center"/>
    </xf>
    <xf numFmtId="0" fontId="32" fillId="0" borderId="0" xfId="22" applyNumberFormat="1" applyFont="1" applyFill="1" applyAlignment="1">
      <alignment horizontal="center"/>
    </xf>
    <xf numFmtId="164" fontId="32" fillId="0" borderId="0" xfId="7" applyFont="1" applyFill="1" applyBorder="1"/>
    <xf numFmtId="166" fontId="32" fillId="0" borderId="0" xfId="7" applyNumberFormat="1" applyFont="1" applyFill="1" applyAlignment="1">
      <alignment horizontal="right"/>
    </xf>
    <xf numFmtId="166" fontId="32" fillId="0" borderId="0" xfId="7" applyNumberFormat="1" applyFont="1" applyFill="1" applyBorder="1" applyAlignment="1">
      <alignment horizontal="right"/>
    </xf>
    <xf numFmtId="166" fontId="32" fillId="0" borderId="0" xfId="7" applyNumberFormat="1" applyFont="1" applyFill="1" applyBorder="1" applyAlignment="1">
      <alignment horizontal="right" vertical="center"/>
    </xf>
    <xf numFmtId="0" fontId="33" fillId="0" borderId="0" xfId="1" applyFont="1" applyFill="1"/>
    <xf numFmtId="0" fontId="8" fillId="0" borderId="0" xfId="2" applyNumberFormat="1" applyFont="1" applyFill="1" applyAlignment="1">
      <alignment horizontal="center"/>
    </xf>
    <xf numFmtId="0" fontId="34" fillId="0" borderId="0" xfId="7" applyNumberFormat="1" applyFont="1" applyFill="1" applyAlignment="1">
      <alignment vertical="center"/>
    </xf>
    <xf numFmtId="167" fontId="32" fillId="0" borderId="0" xfId="7" applyNumberFormat="1" applyFont="1" applyFill="1"/>
    <xf numFmtId="0" fontId="34" fillId="0" borderId="0" xfId="1" applyNumberFormat="1" applyFont="1" applyFill="1" applyAlignment="1">
      <alignment horizontal="left" vertical="center"/>
    </xf>
    <xf numFmtId="0" fontId="35" fillId="0" borderId="0" xfId="22" quotePrefix="1" applyNumberFormat="1" applyFont="1" applyFill="1" applyAlignment="1">
      <alignment horizontal="center"/>
    </xf>
    <xf numFmtId="166" fontId="32" fillId="0" borderId="1" xfId="7" applyNumberFormat="1" applyFont="1" applyFill="1" applyBorder="1" applyAlignment="1">
      <alignment horizontal="right"/>
    </xf>
    <xf numFmtId="0" fontId="33" fillId="0" borderId="0" xfId="7" applyNumberFormat="1" applyFont="1" applyFill="1" applyAlignment="1">
      <alignment vertical="center"/>
    </xf>
    <xf numFmtId="167" fontId="32" fillId="0" borderId="0" xfId="7" applyNumberFormat="1" applyFont="1" applyFill="1" applyBorder="1" applyAlignment="1">
      <alignment horizontal="right"/>
    </xf>
    <xf numFmtId="0" fontId="32" fillId="0" borderId="0" xfId="22" quotePrefix="1" applyNumberFormat="1" applyFont="1" applyFill="1" applyAlignment="1">
      <alignment horizontal="center"/>
    </xf>
    <xf numFmtId="0" fontId="31" fillId="0" borderId="0" xfId="7" applyNumberFormat="1" applyFont="1" applyFill="1"/>
    <xf numFmtId="0" fontId="32" fillId="0" borderId="1" xfId="7" applyNumberFormat="1" applyFont="1" applyFill="1" applyBorder="1" applyAlignment="1">
      <alignment vertical="center"/>
    </xf>
    <xf numFmtId="164" fontId="32" fillId="0" borderId="1" xfId="7" applyFont="1" applyFill="1" applyBorder="1" applyAlignment="1">
      <alignment vertical="center"/>
    </xf>
    <xf numFmtId="0" fontId="32" fillId="0" borderId="1" xfId="7" applyNumberFormat="1" applyFont="1" applyFill="1" applyBorder="1" applyAlignment="1">
      <alignment horizontal="center" vertical="center"/>
    </xf>
    <xf numFmtId="164" fontId="32" fillId="0" borderId="0" xfId="7" applyFont="1" applyFill="1" applyBorder="1" applyAlignment="1">
      <alignment vertical="center"/>
    </xf>
    <xf numFmtId="166" fontId="32" fillId="0" borderId="1" xfId="7" applyNumberFormat="1" applyFont="1" applyFill="1" applyBorder="1" applyAlignment="1">
      <alignment horizontal="right" vertical="center"/>
    </xf>
    <xf numFmtId="0" fontId="32" fillId="0" borderId="0" xfId="7" applyNumberFormat="1" applyFont="1" applyFill="1" applyAlignment="1">
      <alignment horizontal="center"/>
    </xf>
    <xf numFmtId="0" fontId="33" fillId="0" borderId="0" xfId="1" applyFont="1" applyAlignment="1">
      <alignment vertical="center"/>
    </xf>
    <xf numFmtId="0" fontId="32" fillId="0" borderId="0" xfId="7" applyNumberFormat="1" applyFont="1" applyFill="1" applyAlignment="1">
      <alignment vertical="center"/>
    </xf>
    <xf numFmtId="166" fontId="32" fillId="0" borderId="2" xfId="7" applyNumberFormat="1" applyFont="1" applyFill="1" applyBorder="1" applyAlignment="1">
      <alignment horizontal="right"/>
    </xf>
    <xf numFmtId="167" fontId="31" fillId="0" borderId="0" xfId="7" applyNumberFormat="1" applyFont="1" applyFill="1"/>
    <xf numFmtId="164" fontId="31" fillId="0" borderId="0" xfId="7" applyFont="1" applyFill="1"/>
    <xf numFmtId="166" fontId="32" fillId="0" borderId="0" xfId="2" applyNumberFormat="1" applyFont="1" applyFill="1" applyBorder="1" applyAlignment="1">
      <alignment horizontal="right"/>
    </xf>
    <xf numFmtId="0" fontId="32" fillId="0" borderId="0" xfId="7" applyNumberFormat="1" applyFont="1" applyFill="1" applyBorder="1" applyAlignment="1">
      <alignment horizontal="left"/>
    </xf>
    <xf numFmtId="0" fontId="32" fillId="0" borderId="0" xfId="7" applyNumberFormat="1" applyFont="1" applyFill="1" applyBorder="1"/>
    <xf numFmtId="0" fontId="32" fillId="0" borderId="0" xfId="7" applyNumberFormat="1" applyFont="1" applyFill="1" applyBorder="1" applyAlignment="1">
      <alignment horizontal="center"/>
    </xf>
    <xf numFmtId="0" fontId="34" fillId="0" borderId="0" xfId="1" applyFont="1" applyFill="1" applyAlignment="1">
      <alignment vertical="center"/>
    </xf>
    <xf numFmtId="164" fontId="34" fillId="0" borderId="0" xfId="7" applyFont="1" applyFill="1" applyAlignment="1">
      <alignment vertical="center"/>
    </xf>
    <xf numFmtId="164" fontId="32" fillId="0" borderId="0" xfId="7" applyFont="1" applyFill="1" applyAlignment="1">
      <alignment vertical="center"/>
    </xf>
    <xf numFmtId="0" fontId="34" fillId="0" borderId="0" xfId="7" applyNumberFormat="1" applyFont="1" applyFill="1" applyAlignment="1">
      <alignment horizontal="left" vertical="center"/>
    </xf>
    <xf numFmtId="0" fontId="32" fillId="0" borderId="0" xfId="7" quotePrefix="1" applyNumberFormat="1" applyFont="1" applyFill="1" applyAlignment="1">
      <alignment horizontal="center"/>
    </xf>
    <xf numFmtId="0" fontId="33" fillId="0" borderId="0" xfId="7" applyNumberFormat="1" applyFont="1" applyFill="1" applyAlignment="1">
      <alignment horizontal="left" vertical="center"/>
    </xf>
    <xf numFmtId="164" fontId="31" fillId="0" borderId="0" xfId="7" applyFont="1" applyFill="1" applyBorder="1"/>
    <xf numFmtId="166" fontId="32" fillId="0" borderId="3" xfId="7" applyNumberFormat="1" applyFont="1" applyFill="1" applyBorder="1" applyAlignment="1">
      <alignment horizontal="right"/>
    </xf>
    <xf numFmtId="0" fontId="31" fillId="0" borderId="0" xfId="7" applyNumberFormat="1" applyFont="1" applyFill="1" applyAlignment="1">
      <alignment horizontal="center"/>
    </xf>
    <xf numFmtId="166" fontId="31" fillId="0" borderId="0" xfId="7" applyNumberFormat="1" applyFont="1" applyFill="1" applyAlignment="1">
      <alignment horizontal="right"/>
    </xf>
    <xf numFmtId="166" fontId="31" fillId="0" borderId="0" xfId="7" applyNumberFormat="1" applyFont="1" applyFill="1" applyBorder="1" applyAlignment="1">
      <alignment horizontal="right"/>
    </xf>
    <xf numFmtId="0" fontId="34" fillId="0" borderId="0" xfId="20" applyNumberFormat="1" applyFont="1" applyFill="1" applyAlignment="1">
      <alignment horizontal="left" vertical="center"/>
    </xf>
    <xf numFmtId="0" fontId="32" fillId="0" borderId="0" xfId="10" applyNumberFormat="1" applyFont="1" applyFill="1"/>
    <xf numFmtId="164" fontId="32" fillId="0" borderId="0" xfId="20" applyFont="1" applyFill="1"/>
    <xf numFmtId="0" fontId="36" fillId="0" borderId="0" xfId="1" applyFont="1" applyFill="1"/>
    <xf numFmtId="0" fontId="36" fillId="0" borderId="0" xfId="1" applyNumberFormat="1" applyFont="1" applyFill="1" applyAlignment="1">
      <alignment horizontal="center"/>
    </xf>
    <xf numFmtId="0" fontId="36" fillId="0" borderId="0" xfId="1" applyFont="1" applyFill="1" applyBorder="1"/>
    <xf numFmtId="167" fontId="32" fillId="0" borderId="0" xfId="7" applyNumberFormat="1" applyFont="1" applyFill="1" applyBorder="1"/>
    <xf numFmtId="0" fontId="34" fillId="0" borderId="0" xfId="10" applyNumberFormat="1" applyFont="1" applyFill="1" applyAlignment="1">
      <alignment horizontal="left" vertical="center"/>
    </xf>
    <xf numFmtId="0" fontId="34" fillId="0" borderId="0" xfId="20" applyNumberFormat="1" applyFont="1" applyFill="1" applyAlignment="1">
      <alignment vertical="center"/>
    </xf>
    <xf numFmtId="164" fontId="34" fillId="0" borderId="0" xfId="20" applyFont="1" applyFill="1" applyAlignment="1">
      <alignment vertical="center"/>
    </xf>
    <xf numFmtId="167" fontId="34" fillId="0" borderId="0" xfId="20" applyNumberFormat="1" applyFont="1" applyFill="1" applyAlignment="1">
      <alignment vertical="center"/>
    </xf>
    <xf numFmtId="0" fontId="32" fillId="0" borderId="0" xfId="20" applyNumberFormat="1" applyFont="1" applyFill="1"/>
    <xf numFmtId="167" fontId="32" fillId="0" borderId="0" xfId="20" applyNumberFormat="1" applyFont="1" applyFill="1"/>
    <xf numFmtId="164" fontId="37" fillId="0" borderId="0" xfId="7" applyFont="1" applyFill="1"/>
    <xf numFmtId="167" fontId="37" fillId="0" borderId="0" xfId="20" applyNumberFormat="1" applyFont="1" applyFill="1"/>
    <xf numFmtId="164" fontId="37" fillId="0" borderId="0" xfId="20" applyFont="1" applyFill="1"/>
    <xf numFmtId="0" fontId="32" fillId="0" borderId="0" xfId="10" applyNumberFormat="1" applyFont="1" applyFill="1" applyAlignment="1">
      <alignment horizontal="left"/>
    </xf>
    <xf numFmtId="166" fontId="6" fillId="0" borderId="0" xfId="2" applyNumberFormat="1" applyFont="1" applyFill="1" applyAlignment="1">
      <alignment vertical="center"/>
    </xf>
    <xf numFmtId="0" fontId="27" fillId="0" borderId="0" xfId="20" applyNumberFormat="1" applyFont="1" applyFill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0" fontId="20" fillId="0" borderId="0" xfId="20" applyNumberFormat="1" applyFont="1" applyFill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20" fillId="0" borderId="0" xfId="7" applyNumberFormat="1" applyFont="1" applyFill="1" applyAlignment="1">
      <alignment horizontal="left"/>
    </xf>
    <xf numFmtId="0" fontId="25" fillId="0" borderId="0" xfId="23" applyFont="1"/>
    <xf numFmtId="0" fontId="20" fillId="0" borderId="1" xfId="7" applyNumberFormat="1" applyFont="1" applyFill="1" applyBorder="1" applyAlignment="1">
      <alignment horizontal="left"/>
    </xf>
    <xf numFmtId="0" fontId="20" fillId="0" borderId="0" xfId="7" applyNumberFormat="1" applyFont="1" applyFill="1" applyBorder="1" applyAlignment="1">
      <alignment horizontal="left"/>
    </xf>
    <xf numFmtId="0" fontId="20" fillId="0" borderId="0" xfId="7" applyNumberFormat="1" applyFont="1" applyFill="1" applyBorder="1" applyAlignment="1">
      <alignment horizontal="center"/>
    </xf>
    <xf numFmtId="166" fontId="20" fillId="0" borderId="0" xfId="7" applyNumberFormat="1" applyFont="1" applyFill="1" applyBorder="1" applyAlignment="1">
      <alignment horizontal="left"/>
    </xf>
    <xf numFmtId="0" fontId="21" fillId="0" borderId="0" xfId="7" applyNumberFormat="1" applyFont="1" applyFill="1" applyAlignment="1">
      <alignment horizontal="left"/>
    </xf>
    <xf numFmtId="0" fontId="21" fillId="0" borderId="0" xfId="7" applyNumberFormat="1" applyFont="1" applyFill="1"/>
    <xf numFmtId="164" fontId="21" fillId="0" borderId="0" xfId="7" applyFont="1" applyFill="1"/>
    <xf numFmtId="49" fontId="25" fillId="0" borderId="0" xfId="1" applyNumberFormat="1" applyFont="1" applyFill="1" applyBorder="1" applyAlignment="1">
      <alignment horizontal="center" vertical="center"/>
    </xf>
    <xf numFmtId="37" fontId="25" fillId="0" borderId="0" xfId="1" applyNumberFormat="1" applyFont="1" applyFill="1" applyBorder="1" applyAlignment="1">
      <alignment vertical="center"/>
    </xf>
    <xf numFmtId="166" fontId="24" fillId="0" borderId="0" xfId="1" applyNumberFormat="1" applyFont="1" applyFill="1" applyBorder="1" applyAlignment="1">
      <alignment horizontal="center" vertical="center"/>
    </xf>
    <xf numFmtId="166" fontId="25" fillId="0" borderId="0" xfId="1" applyNumberFormat="1" applyFont="1" applyFill="1" applyBorder="1" applyAlignment="1">
      <alignment vertical="center"/>
    </xf>
    <xf numFmtId="49" fontId="24" fillId="0" borderId="1" xfId="1" applyNumberFormat="1" applyFont="1" applyFill="1" applyBorder="1" applyAlignment="1">
      <alignment horizontal="center" vertical="center"/>
    </xf>
    <xf numFmtId="167" fontId="21" fillId="0" borderId="0" xfId="24" applyNumberFormat="1" applyFont="1" applyFill="1" applyAlignment="1">
      <alignment horizontal="center"/>
    </xf>
    <xf numFmtId="164" fontId="21" fillId="0" borderId="0" xfId="7" applyFont="1" applyFill="1" applyBorder="1"/>
    <xf numFmtId="166" fontId="21" fillId="0" borderId="0" xfId="7" applyNumberFormat="1" applyFont="1" applyFill="1" applyAlignment="1">
      <alignment horizontal="right"/>
    </xf>
    <xf numFmtId="166" fontId="21" fillId="0" borderId="0" xfId="7" applyNumberFormat="1" applyFont="1" applyFill="1" applyBorder="1" applyAlignment="1">
      <alignment horizontal="right"/>
    </xf>
    <xf numFmtId="0" fontId="24" fillId="0" borderId="0" xfId="1" applyFont="1" applyFill="1"/>
    <xf numFmtId="0" fontId="21" fillId="0" borderId="0" xfId="2" applyFont="1" applyFill="1" applyAlignment="1">
      <alignment horizontal="center"/>
    </xf>
    <xf numFmtId="0" fontId="25" fillId="0" borderId="0" xfId="7" applyNumberFormat="1" applyFont="1" applyFill="1" applyAlignment="1">
      <alignment vertical="center"/>
    </xf>
    <xf numFmtId="167" fontId="21" fillId="0" borderId="0" xfId="7" applyNumberFormat="1" applyFont="1" applyFill="1"/>
    <xf numFmtId="166" fontId="21" fillId="0" borderId="1" xfId="7" applyNumberFormat="1" applyFont="1" applyFill="1" applyBorder="1" applyAlignment="1">
      <alignment horizontal="right"/>
    </xf>
    <xf numFmtId="0" fontId="25" fillId="0" borderId="0" xfId="1" applyNumberFormat="1" applyFont="1" applyFill="1" applyAlignment="1">
      <alignment horizontal="left" vertical="center"/>
    </xf>
    <xf numFmtId="0" fontId="24" fillId="0" borderId="0" xfId="7" applyNumberFormat="1" applyFont="1" applyFill="1" applyAlignment="1">
      <alignment vertical="center"/>
    </xf>
    <xf numFmtId="167" fontId="21" fillId="0" borderId="0" xfId="7" applyNumberFormat="1" applyFont="1" applyFill="1" applyBorder="1" applyAlignment="1">
      <alignment horizontal="right"/>
    </xf>
    <xf numFmtId="167" fontId="21" fillId="0" borderId="0" xfId="24" quotePrefix="1" applyNumberFormat="1" applyFont="1" applyFill="1" applyAlignment="1">
      <alignment horizontal="center"/>
    </xf>
    <xf numFmtId="0" fontId="20" fillId="0" borderId="0" xfId="7" applyNumberFormat="1" applyFont="1" applyFill="1"/>
    <xf numFmtId="1" fontId="21" fillId="0" borderId="0" xfId="7" applyNumberFormat="1" applyFont="1" applyFill="1" applyAlignment="1">
      <alignment horizontal="center"/>
    </xf>
    <xf numFmtId="0" fontId="24" fillId="0" borderId="0" xfId="1" applyFont="1" applyAlignment="1">
      <alignment vertical="center"/>
    </xf>
    <xf numFmtId="164" fontId="21" fillId="0" borderId="0" xfId="7" applyFont="1" applyFill="1" applyAlignment="1">
      <alignment horizontal="center"/>
    </xf>
    <xf numFmtId="166" fontId="21" fillId="0" borderId="2" xfId="7" applyNumberFormat="1" applyFont="1" applyFill="1" applyBorder="1" applyAlignment="1">
      <alignment horizontal="right"/>
    </xf>
    <xf numFmtId="167" fontId="20" fillId="0" borderId="0" xfId="7" applyNumberFormat="1" applyFont="1" applyFill="1"/>
    <xf numFmtId="164" fontId="20" fillId="0" borderId="0" xfId="7" applyFont="1" applyFill="1"/>
    <xf numFmtId="166" fontId="21" fillId="0" borderId="0" xfId="2" applyNumberFormat="1" applyFont="1" applyFill="1" applyBorder="1" applyAlignment="1">
      <alignment horizontal="right"/>
    </xf>
    <xf numFmtId="0" fontId="25" fillId="0" borderId="0" xfId="1" applyFont="1" applyFill="1" applyAlignment="1">
      <alignment vertical="center"/>
    </xf>
    <xf numFmtId="164" fontId="25" fillId="0" borderId="0" xfId="7" applyFont="1" applyFill="1" applyAlignment="1">
      <alignment vertical="center"/>
    </xf>
    <xf numFmtId="0" fontId="25" fillId="0" borderId="0" xfId="7" applyNumberFormat="1" applyFont="1" applyFill="1" applyAlignment="1">
      <alignment horizontal="left" vertical="center"/>
    </xf>
    <xf numFmtId="0" fontId="24" fillId="0" borderId="0" xfId="7" applyNumberFormat="1" applyFont="1" applyFill="1" applyAlignment="1">
      <alignment horizontal="left" vertical="center"/>
    </xf>
    <xf numFmtId="164" fontId="20" fillId="0" borderId="0" xfId="7" applyFont="1" applyFill="1" applyBorder="1"/>
    <xf numFmtId="166" fontId="21" fillId="0" borderId="3" xfId="7" applyNumberFormat="1" applyFont="1" applyFill="1" applyBorder="1" applyAlignment="1">
      <alignment horizontal="right"/>
    </xf>
    <xf numFmtId="164" fontId="20" fillId="0" borderId="0" xfId="7" applyFont="1" applyFill="1" applyAlignment="1">
      <alignment horizontal="center"/>
    </xf>
    <xf numFmtId="166" fontId="20" fillId="0" borderId="0" xfId="7" applyNumberFormat="1" applyFont="1" applyFill="1" applyAlignment="1">
      <alignment horizontal="right"/>
    </xf>
    <xf numFmtId="166" fontId="20" fillId="0" borderId="0" xfId="7" applyNumberFormat="1" applyFont="1" applyFill="1" applyBorder="1" applyAlignment="1">
      <alignment horizontal="right"/>
    </xf>
    <xf numFmtId="0" fontId="25" fillId="0" borderId="0" xfId="20" applyNumberFormat="1" applyFont="1" applyFill="1" applyAlignment="1">
      <alignment horizontal="left" vertical="center"/>
    </xf>
    <xf numFmtId="0" fontId="21" fillId="0" borderId="0" xfId="10" applyNumberFormat="1" applyFont="1" applyFill="1"/>
    <xf numFmtId="164" fontId="21" fillId="0" borderId="0" xfId="20" applyFont="1" applyFill="1"/>
    <xf numFmtId="0" fontId="26" fillId="0" borderId="0" xfId="1" applyFont="1" applyFill="1"/>
    <xf numFmtId="0" fontId="26" fillId="0" borderId="0" xfId="1" applyFont="1" applyFill="1" applyAlignment="1">
      <alignment horizontal="center"/>
    </xf>
    <xf numFmtId="0" fontId="26" fillId="0" borderId="0" xfId="1" applyFont="1" applyFill="1" applyBorder="1"/>
    <xf numFmtId="167" fontId="21" fillId="0" borderId="0" xfId="7" applyNumberFormat="1" applyFont="1" applyFill="1" applyBorder="1"/>
    <xf numFmtId="0" fontId="25" fillId="0" borderId="0" xfId="10" applyNumberFormat="1" applyFont="1" applyFill="1" applyAlignment="1">
      <alignment horizontal="left" vertical="center"/>
    </xf>
    <xf numFmtId="0" fontId="25" fillId="0" borderId="0" xfId="20" applyNumberFormat="1" applyFont="1" applyFill="1" applyAlignment="1">
      <alignment vertical="center"/>
    </xf>
    <xf numFmtId="164" fontId="25" fillId="0" borderId="0" xfId="20" applyFont="1" applyFill="1" applyAlignment="1">
      <alignment vertical="center"/>
    </xf>
    <xf numFmtId="167" fontId="25" fillId="0" borderId="0" xfId="20" applyNumberFormat="1" applyFont="1" applyFill="1" applyAlignment="1">
      <alignment vertical="center"/>
    </xf>
    <xf numFmtId="0" fontId="21" fillId="0" borderId="0" xfId="20" applyNumberFormat="1" applyFont="1" applyFill="1"/>
    <xf numFmtId="167" fontId="21" fillId="0" borderId="0" xfId="20" applyNumberFormat="1" applyFont="1" applyFill="1"/>
    <xf numFmtId="164" fontId="38" fillId="0" borderId="0" xfId="7" applyFont="1" applyFill="1"/>
    <xf numFmtId="167" fontId="38" fillId="0" borderId="0" xfId="20" applyNumberFormat="1" applyFont="1" applyFill="1"/>
    <xf numFmtId="164" fontId="38" fillId="0" borderId="0" xfId="20" applyFont="1" applyFill="1"/>
    <xf numFmtId="0" fontId="21" fillId="0" borderId="0" xfId="10" applyNumberFormat="1" applyFont="1" applyFill="1" applyAlignment="1">
      <alignment horizontal="left"/>
    </xf>
    <xf numFmtId="0" fontId="25" fillId="0" borderId="0" xfId="23" applyFont="1" applyAlignment="1">
      <alignment vertical="center"/>
    </xf>
    <xf numFmtId="167" fontId="21" fillId="0" borderId="1" xfId="7" applyNumberFormat="1" applyFont="1" applyFill="1" applyBorder="1" applyAlignment="1">
      <alignment vertical="center"/>
    </xf>
    <xf numFmtId="0" fontId="21" fillId="0" borderId="1" xfId="7" applyNumberFormat="1" applyFont="1" applyFill="1" applyBorder="1" applyAlignment="1">
      <alignment horizontal="left" vertical="center"/>
    </xf>
    <xf numFmtId="166" fontId="14" fillId="0" borderId="0" xfId="1" applyNumberFormat="1" applyFont="1" applyFill="1" applyAlignment="1">
      <alignment horizontal="right" vertical="center"/>
    </xf>
    <xf numFmtId="0" fontId="15" fillId="0" borderId="0" xfId="2" applyFont="1" applyFill="1" applyAlignment="1">
      <alignment vertical="center"/>
    </xf>
    <xf numFmtId="0" fontId="14" fillId="0" borderId="1" xfId="1" applyFont="1" applyFill="1" applyBorder="1" applyAlignment="1">
      <alignment horizontal="left" vertical="center"/>
    </xf>
    <xf numFmtId="0" fontId="14" fillId="0" borderId="0" xfId="4" applyFont="1" applyFill="1" applyAlignment="1">
      <alignment horizontal="center" vertical="center"/>
    </xf>
    <xf numFmtId="166" fontId="14" fillId="0" borderId="0" xfId="5" quotePrefix="1" applyNumberFormat="1" applyFont="1" applyFill="1" applyBorder="1" applyAlignment="1">
      <alignment horizontal="right" vertical="center"/>
    </xf>
    <xf numFmtId="166" fontId="14" fillId="0" borderId="0" xfId="5" applyNumberFormat="1" applyFont="1" applyFill="1" applyBorder="1" applyAlignment="1">
      <alignment horizontal="right" vertical="center"/>
    </xf>
    <xf numFmtId="0" fontId="14" fillId="0" borderId="1" xfId="4" applyFont="1" applyFill="1" applyBorder="1" applyAlignment="1">
      <alignment horizontal="center" vertical="center"/>
    </xf>
    <xf numFmtId="0" fontId="39" fillId="0" borderId="0" xfId="4" applyFont="1" applyFill="1" applyAlignment="1">
      <alignment horizontal="center" vertical="center"/>
    </xf>
    <xf numFmtId="166" fontId="14" fillId="0" borderId="1" xfId="5" applyNumberFormat="1" applyFont="1" applyFill="1" applyBorder="1" applyAlignment="1">
      <alignment horizontal="right" vertical="center"/>
    </xf>
    <xf numFmtId="0" fontId="14" fillId="0" borderId="0" xfId="4" applyFont="1" applyFill="1" applyBorder="1" applyAlignment="1">
      <alignment horizontal="center" vertical="center"/>
    </xf>
    <xf numFmtId="166" fontId="15" fillId="0" borderId="0" xfId="1" applyNumberFormat="1" applyFont="1" applyFill="1" applyAlignment="1">
      <alignment horizontal="right" vertical="center"/>
    </xf>
    <xf numFmtId="166" fontId="15" fillId="0" borderId="0" xfId="1" applyNumberFormat="1" applyFont="1" applyFill="1" applyBorder="1" applyAlignment="1">
      <alignment horizontal="right" vertical="center"/>
    </xf>
    <xf numFmtId="166" fontId="15" fillId="0" borderId="0" xfId="2" applyNumberFormat="1" applyFont="1" applyFill="1" applyBorder="1" applyAlignment="1">
      <alignment horizontal="right" vertical="center"/>
    </xf>
    <xf numFmtId="0" fontId="15" fillId="0" borderId="0" xfId="2" applyFont="1" applyFill="1" applyAlignment="1">
      <alignment horizontal="left" vertical="center"/>
    </xf>
    <xf numFmtId="166" fontId="15" fillId="0" borderId="0" xfId="2" applyNumberFormat="1" applyFont="1" applyFill="1" applyAlignment="1">
      <alignment horizontal="right" vertical="center"/>
    </xf>
    <xf numFmtId="166" fontId="15" fillId="0" borderId="0" xfId="7" applyNumberFormat="1" applyFont="1" applyFill="1" applyBorder="1" applyAlignment="1">
      <alignment horizontal="right" vertical="center"/>
    </xf>
    <xf numFmtId="0" fontId="14" fillId="0" borderId="0" xfId="2" applyFont="1" applyFill="1" applyAlignment="1">
      <alignment horizontal="left" vertical="center"/>
    </xf>
    <xf numFmtId="0" fontId="15" fillId="0" borderId="0" xfId="2" applyFont="1" applyFill="1" applyAlignment="1">
      <alignment horizontal="center" vertical="center"/>
    </xf>
    <xf numFmtId="166" fontId="15" fillId="0" borderId="0" xfId="7" applyNumberFormat="1" applyFont="1" applyFill="1" applyAlignment="1">
      <alignment horizontal="right" vertical="center"/>
    </xf>
    <xf numFmtId="166" fontId="15" fillId="0" borderId="0" xfId="8" applyNumberFormat="1" applyFont="1" applyFill="1" applyAlignment="1">
      <alignment horizontal="right" vertical="center"/>
    </xf>
    <xf numFmtId="167" fontId="15" fillId="0" borderId="0" xfId="7" applyNumberFormat="1" applyFont="1" applyFill="1" applyAlignment="1">
      <alignment horizontal="right" vertical="center"/>
    </xf>
    <xf numFmtId="3" fontId="15" fillId="0" borderId="0" xfId="2" applyNumberFormat="1" applyFont="1" applyFill="1" applyAlignment="1">
      <alignment horizontal="center" vertical="center"/>
    </xf>
    <xf numFmtId="166" fontId="15" fillId="0" borderId="1" xfId="7" applyNumberFormat="1" applyFont="1" applyFill="1" applyBorder="1" applyAlignment="1">
      <alignment horizontal="right" vertical="center"/>
    </xf>
    <xf numFmtId="167" fontId="15" fillId="0" borderId="0" xfId="7" applyNumberFormat="1" applyFont="1" applyFill="1" applyBorder="1" applyAlignment="1">
      <alignment horizontal="right" vertical="center"/>
    </xf>
    <xf numFmtId="167" fontId="15" fillId="0" borderId="0" xfId="2" applyNumberFormat="1" applyFont="1" applyFill="1" applyAlignment="1">
      <alignment horizontal="right" vertical="center"/>
    </xf>
    <xf numFmtId="166" fontId="15" fillId="0" borderId="2" xfId="7" applyNumberFormat="1" applyFont="1" applyFill="1" applyBorder="1" applyAlignment="1">
      <alignment horizontal="right" vertical="center"/>
    </xf>
    <xf numFmtId="166" fontId="15" fillId="0" borderId="3" xfId="7" applyNumberFormat="1" applyFont="1" applyFill="1" applyBorder="1" applyAlignment="1">
      <alignment horizontal="right" vertical="center"/>
    </xf>
    <xf numFmtId="0" fontId="15" fillId="0" borderId="1" xfId="2" applyFont="1" applyFill="1" applyBorder="1" applyAlignment="1">
      <alignment vertical="center"/>
    </xf>
    <xf numFmtId="0" fontId="15" fillId="0" borderId="1" xfId="2" applyFont="1" applyFill="1" applyBorder="1" applyAlignment="1">
      <alignment horizontal="left" vertical="center"/>
    </xf>
    <xf numFmtId="0" fontId="15" fillId="0" borderId="1" xfId="2" applyFont="1" applyFill="1" applyBorder="1" applyAlignment="1">
      <alignment horizontal="center" vertical="center"/>
    </xf>
    <xf numFmtId="166" fontId="15" fillId="0" borderId="1" xfId="2" applyNumberFormat="1" applyFont="1" applyFill="1" applyBorder="1" applyAlignment="1">
      <alignment horizontal="right" vertical="center"/>
    </xf>
    <xf numFmtId="166" fontId="15" fillId="0" borderId="1" xfId="8" applyNumberFormat="1" applyFont="1" applyFill="1" applyBorder="1" applyAlignment="1">
      <alignment horizontal="right" vertical="center"/>
    </xf>
    <xf numFmtId="166" fontId="14" fillId="0" borderId="1" xfId="1" applyNumberFormat="1" applyFont="1" applyFill="1" applyBorder="1" applyAlignment="1">
      <alignment horizontal="right" vertical="center"/>
    </xf>
    <xf numFmtId="0" fontId="39" fillId="0" borderId="0" xfId="1" applyFont="1" applyFill="1" applyAlignment="1">
      <alignment horizontal="left" vertical="center"/>
    </xf>
    <xf numFmtId="0" fontId="39" fillId="0" borderId="0" xfId="2" applyFont="1" applyFill="1" applyAlignment="1">
      <alignment horizontal="left" vertical="center"/>
    </xf>
    <xf numFmtId="0" fontId="15" fillId="0" borderId="0" xfId="2" applyFont="1" applyFill="1" applyBorder="1" applyAlignment="1">
      <alignment horizontal="center" vertical="center"/>
    </xf>
    <xf numFmtId="166" fontId="15" fillId="0" borderId="0" xfId="8" applyNumberFormat="1" applyFont="1" applyFill="1" applyBorder="1" applyAlignment="1">
      <alignment horizontal="right" vertical="center"/>
    </xf>
    <xf numFmtId="0" fontId="40" fillId="0" borderId="0" xfId="2" applyFont="1" applyFill="1" applyAlignment="1">
      <alignment horizontal="left" vertical="center"/>
    </xf>
    <xf numFmtId="164" fontId="15" fillId="0" borderId="0" xfId="13" applyFont="1" applyFill="1" applyAlignment="1">
      <alignment vertical="center"/>
    </xf>
    <xf numFmtId="166" fontId="15" fillId="0" borderId="0" xfId="2" applyNumberFormat="1" applyFont="1" applyFill="1" applyAlignment="1">
      <alignment vertical="center"/>
    </xf>
    <xf numFmtId="166" fontId="15" fillId="0" borderId="0" xfId="7" applyNumberFormat="1" applyFont="1" applyFill="1" applyAlignment="1">
      <alignment vertical="center"/>
    </xf>
    <xf numFmtId="167" fontId="15" fillId="0" borderId="0" xfId="7" applyNumberFormat="1" applyFont="1" applyFill="1" applyAlignment="1">
      <alignment vertical="center"/>
    </xf>
    <xf numFmtId="0" fontId="15" fillId="0" borderId="0" xfId="6" applyFont="1" applyBorder="1" applyAlignment="1">
      <alignment vertical="center" wrapText="1"/>
    </xf>
    <xf numFmtId="0" fontId="6" fillId="0" borderId="0" xfId="12" applyFont="1" applyFill="1" applyAlignment="1">
      <alignment vertical="center"/>
    </xf>
    <xf numFmtId="0" fontId="21" fillId="0" borderId="1" xfId="0" applyFont="1" applyBorder="1" applyAlignment="1">
      <alignment vertical="center"/>
    </xf>
    <xf numFmtId="1" fontId="20" fillId="0" borderId="1" xfId="7" applyNumberFormat="1" applyFont="1" applyFill="1" applyBorder="1" applyAlignment="1">
      <alignment horizontal="center" vertical="center"/>
    </xf>
    <xf numFmtId="167" fontId="21" fillId="0" borderId="0" xfId="7" applyNumberFormat="1" applyFont="1" applyFill="1" applyAlignment="1">
      <alignment horizontal="left" vertical="center"/>
    </xf>
    <xf numFmtId="0" fontId="20" fillId="0" borderId="0" xfId="12" applyFont="1" applyFill="1" applyAlignment="1">
      <alignment vertical="center"/>
    </xf>
    <xf numFmtId="49" fontId="24" fillId="0" borderId="0" xfId="1" applyNumberFormat="1" applyFont="1" applyFill="1" applyBorder="1" applyAlignment="1">
      <alignment horizontal="center" vertical="center"/>
    </xf>
    <xf numFmtId="164" fontId="8" fillId="0" borderId="0" xfId="13" applyFont="1" applyFill="1"/>
    <xf numFmtId="0" fontId="25" fillId="0" borderId="0" xfId="23" applyFont="1" applyBorder="1"/>
    <xf numFmtId="0" fontId="15" fillId="0" borderId="0" xfId="2" applyFont="1" applyFill="1" applyBorder="1" applyAlignment="1">
      <alignment vertical="center"/>
    </xf>
    <xf numFmtId="166" fontId="11" fillId="0" borderId="0" xfId="11" applyNumberFormat="1" applyFont="1" applyFill="1" applyBorder="1" applyAlignment="1">
      <alignment horizontal="center"/>
    </xf>
    <xf numFmtId="0" fontId="12" fillId="0" borderId="0" xfId="2" applyNumberFormat="1" applyFont="1" applyFill="1" applyAlignment="1">
      <alignment horizontal="left" vertical="center"/>
    </xf>
    <xf numFmtId="0" fontId="12" fillId="0" borderId="0" xfId="5" applyNumberFormat="1" applyFont="1" applyFill="1" applyAlignment="1">
      <alignment horizontal="left" vertical="center"/>
    </xf>
    <xf numFmtId="0" fontId="12" fillId="0" borderId="0" xfId="2" applyFont="1" applyFill="1" applyAlignment="1">
      <alignment vertical="center"/>
    </xf>
    <xf numFmtId="166" fontId="11" fillId="0" borderId="0" xfId="11" applyNumberFormat="1" applyFont="1" applyFill="1" applyBorder="1" applyAlignment="1">
      <alignment horizontal="center" vertical="center"/>
    </xf>
    <xf numFmtId="0" fontId="20" fillId="0" borderId="0" xfId="7" applyNumberFormat="1" applyFont="1" applyFill="1" applyAlignment="1">
      <alignment horizontal="left" vertical="center"/>
    </xf>
    <xf numFmtId="166" fontId="25" fillId="0" borderId="0" xfId="7" applyNumberFormat="1" applyFont="1" applyFill="1" applyAlignment="1">
      <alignment horizontal="right" vertical="center"/>
    </xf>
    <xf numFmtId="166" fontId="25" fillId="0" borderId="1" xfId="7" applyNumberFormat="1" applyFont="1" applyFill="1" applyBorder="1" applyAlignment="1">
      <alignment horizontal="right" vertical="center"/>
    </xf>
    <xf numFmtId="166" fontId="20" fillId="0" borderId="0" xfId="20" applyNumberFormat="1" applyFont="1" applyFill="1" applyBorder="1" applyAlignment="1">
      <alignment horizontal="center" vertical="center"/>
    </xf>
    <xf numFmtId="166" fontId="20" fillId="0" borderId="0" xfId="20" applyNumberFormat="1" applyFont="1" applyFill="1" applyBorder="1" applyAlignment="1">
      <alignment vertical="center"/>
    </xf>
    <xf numFmtId="1" fontId="21" fillId="0" borderId="0" xfId="7" applyNumberFormat="1" applyFont="1" applyFill="1" applyBorder="1" applyAlignment="1">
      <alignment horizontal="center"/>
    </xf>
    <xf numFmtId="164" fontId="21" fillId="0" borderId="0" xfId="13" applyFont="1" applyFill="1"/>
    <xf numFmtId="166" fontId="8" fillId="0" borderId="1" xfId="8" applyNumberFormat="1" applyFont="1" applyFill="1" applyBorder="1" applyAlignment="1">
      <alignment horizontal="right"/>
    </xf>
    <xf numFmtId="0" fontId="25" fillId="2" borderId="0" xfId="7" applyNumberFormat="1" applyFont="1" applyFill="1" applyAlignment="1">
      <alignment vertical="center"/>
    </xf>
    <xf numFmtId="0" fontId="21" fillId="2" borderId="0" xfId="7" applyNumberFormat="1" applyFont="1" applyFill="1"/>
    <xf numFmtId="164" fontId="21" fillId="2" borderId="0" xfId="7" applyFont="1" applyFill="1"/>
    <xf numFmtId="164" fontId="21" fillId="2" borderId="0" xfId="7" applyFont="1" applyFill="1" applyAlignment="1">
      <alignment horizontal="center"/>
    </xf>
    <xf numFmtId="166" fontId="21" fillId="2" borderId="0" xfId="7" applyNumberFormat="1" applyFont="1" applyFill="1" applyAlignment="1">
      <alignment horizontal="right"/>
    </xf>
    <xf numFmtId="0" fontId="25" fillId="2" borderId="0" xfId="23" applyFont="1" applyFill="1"/>
    <xf numFmtId="0" fontId="21" fillId="2" borderId="0" xfId="10" applyNumberFormat="1" applyFont="1" applyFill="1" applyAlignment="1">
      <alignment horizontal="left"/>
    </xf>
    <xf numFmtId="0" fontId="21" fillId="2" borderId="0" xfId="10" applyNumberFormat="1" applyFont="1" applyFill="1"/>
    <xf numFmtId="164" fontId="38" fillId="2" borderId="0" xfId="7" applyFont="1" applyFill="1"/>
    <xf numFmtId="167" fontId="38" fillId="2" borderId="0" xfId="20" applyNumberFormat="1" applyFont="1" applyFill="1"/>
    <xf numFmtId="164" fontId="38" fillId="2" borderId="0" xfId="20" applyFont="1" applyFill="1"/>
    <xf numFmtId="0" fontId="26" fillId="2" borderId="0" xfId="1" applyFont="1" applyFill="1" applyAlignment="1">
      <alignment horizontal="center"/>
    </xf>
    <xf numFmtId="0" fontId="26" fillId="2" borderId="0" xfId="1" applyFont="1" applyFill="1" applyBorder="1"/>
    <xf numFmtId="166" fontId="21" fillId="2" borderId="0" xfId="7" applyNumberFormat="1" applyFont="1" applyFill="1" applyBorder="1" applyAlignment="1">
      <alignment horizontal="right"/>
    </xf>
    <xf numFmtId="0" fontId="25" fillId="0" borderId="0" xfId="23" applyFont="1" applyFill="1"/>
    <xf numFmtId="166" fontId="8" fillId="0" borderId="0" xfId="0" applyNumberFormat="1" applyFont="1" applyFill="1" applyAlignment="1">
      <alignment vertical="center"/>
    </xf>
    <xf numFmtId="166" fontId="41" fillId="0" borderId="0" xfId="7" applyNumberFormat="1" applyFont="1" applyFill="1" applyBorder="1" applyAlignment="1">
      <alignment horizontal="right" vertical="center"/>
    </xf>
    <xf numFmtId="167" fontId="41" fillId="0" borderId="0" xfId="7" applyNumberFormat="1" applyFont="1" applyFill="1" applyAlignment="1">
      <alignment horizontal="right" vertical="center"/>
    </xf>
    <xf numFmtId="164" fontId="6" fillId="0" borderId="0" xfId="13" applyFont="1" applyFill="1" applyAlignment="1">
      <alignment vertical="center"/>
    </xf>
    <xf numFmtId="164" fontId="8" fillId="0" borderId="0" xfId="13" applyFont="1" applyAlignment="1">
      <alignment vertical="center"/>
    </xf>
    <xf numFmtId="166" fontId="8" fillId="2" borderId="0" xfId="7" applyNumberFormat="1" applyFont="1" applyFill="1" applyBorder="1" applyAlignment="1">
      <alignment horizontal="right"/>
    </xf>
    <xf numFmtId="0" fontId="21" fillId="2" borderId="0" xfId="7" applyNumberFormat="1" applyFont="1" applyFill="1" applyAlignment="1">
      <alignment horizontal="left"/>
    </xf>
    <xf numFmtId="167" fontId="21" fillId="2" borderId="0" xfId="7" applyNumberFormat="1" applyFont="1" applyFill="1"/>
    <xf numFmtId="167" fontId="21" fillId="2" borderId="0" xfId="24" applyNumberFormat="1" applyFont="1" applyFill="1" applyAlignment="1">
      <alignment horizontal="center"/>
    </xf>
    <xf numFmtId="164" fontId="21" fillId="2" borderId="0" xfId="7" applyFont="1" applyFill="1" applyBorder="1"/>
    <xf numFmtId="164" fontId="15" fillId="0" borderId="0" xfId="2" applyNumberFormat="1" applyFont="1" applyFill="1" applyAlignment="1">
      <alignment vertical="center"/>
    </xf>
    <xf numFmtId="164" fontId="8" fillId="0" borderId="0" xfId="0" applyNumberFormat="1" applyFont="1" applyAlignment="1">
      <alignment vertical="center"/>
    </xf>
    <xf numFmtId="164" fontId="6" fillId="0" borderId="0" xfId="2" applyNumberFormat="1" applyFont="1" applyFill="1" applyAlignment="1">
      <alignment vertical="center"/>
    </xf>
    <xf numFmtId="167" fontId="25" fillId="0" borderId="0" xfId="13" applyNumberFormat="1" applyFont="1"/>
    <xf numFmtId="166" fontId="17" fillId="0" borderId="0" xfId="7" applyNumberFormat="1" applyFont="1" applyFill="1" applyBorder="1" applyAlignment="1">
      <alignment horizontal="right"/>
    </xf>
    <xf numFmtId="4" fontId="8" fillId="0" borderId="0" xfId="2" applyNumberFormat="1" applyFont="1" applyFill="1"/>
    <xf numFmtId="0" fontId="14" fillId="0" borderId="0" xfId="1" applyFont="1" applyFill="1" applyAlignment="1">
      <alignment horizontal="left" vertical="center"/>
    </xf>
    <xf numFmtId="0" fontId="14" fillId="0" borderId="0" xfId="1" applyFont="1" applyFill="1" applyAlignment="1">
      <alignment horizontal="left" vertical="center"/>
    </xf>
    <xf numFmtId="166" fontId="14" fillId="0" borderId="1" xfId="5" applyNumberFormat="1" applyFont="1" applyFill="1" applyBorder="1" applyAlignment="1">
      <alignment horizontal="center" vertical="center" wrapText="1"/>
    </xf>
    <xf numFmtId="166" fontId="6" fillId="0" borderId="1" xfId="9" applyNumberFormat="1" applyFont="1" applyFill="1" applyBorder="1" applyAlignment="1">
      <alignment horizontal="center" vertical="center"/>
    </xf>
    <xf numFmtId="166" fontId="11" fillId="0" borderId="1" xfId="11" applyNumberFormat="1" applyFont="1" applyFill="1" applyBorder="1" applyAlignment="1">
      <alignment horizontal="center"/>
    </xf>
    <xf numFmtId="166" fontId="11" fillId="0" borderId="4" xfId="11" applyNumberFormat="1" applyFont="1" applyFill="1" applyBorder="1" applyAlignment="1">
      <alignment horizontal="center"/>
    </xf>
    <xf numFmtId="166" fontId="11" fillId="0" borderId="1" xfId="10" applyNumberFormat="1" applyFont="1" applyFill="1" applyBorder="1" applyAlignment="1">
      <alignment horizontal="center"/>
    </xf>
    <xf numFmtId="166" fontId="11" fillId="0" borderId="1" xfId="11" applyNumberFormat="1" applyFont="1" applyFill="1" applyBorder="1" applyAlignment="1">
      <alignment horizontal="center" vertical="center"/>
    </xf>
    <xf numFmtId="166" fontId="11" fillId="0" borderId="4" xfId="11" applyNumberFormat="1" applyFont="1" applyFill="1" applyBorder="1" applyAlignment="1">
      <alignment horizontal="center" vertical="center"/>
    </xf>
    <xf numFmtId="166" fontId="11" fillId="0" borderId="1" xfId="10" applyNumberFormat="1" applyFont="1" applyFill="1" applyBorder="1" applyAlignment="1">
      <alignment horizontal="center" vertical="center"/>
    </xf>
    <xf numFmtId="166" fontId="6" fillId="0" borderId="1" xfId="9" applyNumberFormat="1" applyFont="1" applyFill="1" applyBorder="1" applyAlignment="1">
      <alignment horizontal="center" vertical="top"/>
    </xf>
    <xf numFmtId="166" fontId="14" fillId="0" borderId="1" xfId="9" applyNumberFormat="1" applyFont="1" applyFill="1" applyBorder="1" applyAlignment="1">
      <alignment horizontal="center" vertical="top"/>
    </xf>
    <xf numFmtId="0" fontId="20" fillId="0" borderId="1" xfId="7" applyNumberFormat="1" applyFont="1" applyFill="1" applyBorder="1" applyAlignment="1">
      <alignment horizontal="left" vertical="center"/>
    </xf>
    <xf numFmtId="166" fontId="20" fillId="0" borderId="1" xfId="5" applyNumberFormat="1" applyFont="1" applyFill="1" applyBorder="1" applyAlignment="1">
      <alignment horizontal="center" vertical="center"/>
    </xf>
    <xf numFmtId="166" fontId="20" fillId="0" borderId="1" xfId="7" applyNumberFormat="1" applyFont="1" applyFill="1" applyBorder="1" applyAlignment="1">
      <alignment horizontal="center" vertical="center"/>
    </xf>
    <xf numFmtId="0" fontId="20" fillId="0" borderId="0" xfId="7" applyNumberFormat="1" applyFont="1" applyFill="1" applyAlignment="1">
      <alignment horizontal="left" vertical="center"/>
    </xf>
    <xf numFmtId="166" fontId="20" fillId="0" borderId="0" xfId="7" applyNumberFormat="1" applyFont="1" applyFill="1" applyAlignment="1">
      <alignment horizontal="center" vertical="center"/>
    </xf>
    <xf numFmtId="166" fontId="27" fillId="0" borderId="1" xfId="20" applyNumberFormat="1" applyFont="1" applyFill="1" applyBorder="1" applyAlignment="1">
      <alignment horizontal="center" vertical="center"/>
    </xf>
    <xf numFmtId="0" fontId="20" fillId="0" borderId="0" xfId="20" applyNumberFormat="1" applyFont="1" applyFill="1" applyAlignment="1">
      <alignment horizontal="left" vertical="center"/>
    </xf>
    <xf numFmtId="166" fontId="27" fillId="0" borderId="4" xfId="20" applyNumberFormat="1" applyFont="1" applyFill="1" applyBorder="1" applyAlignment="1">
      <alignment horizontal="center" vertical="center"/>
    </xf>
    <xf numFmtId="166" fontId="20" fillId="0" borderId="1" xfId="20" applyNumberFormat="1" applyFont="1" applyFill="1" applyBorder="1" applyAlignment="1">
      <alignment horizontal="center" vertical="center"/>
    </xf>
    <xf numFmtId="166" fontId="20" fillId="0" borderId="4" xfId="20" applyNumberFormat="1" applyFont="1" applyFill="1" applyBorder="1" applyAlignment="1">
      <alignment horizontal="center" vertical="center"/>
    </xf>
    <xf numFmtId="166" fontId="24" fillId="0" borderId="1" xfId="9" applyNumberFormat="1" applyFont="1" applyFill="1" applyBorder="1" applyAlignment="1">
      <alignment horizontal="center" vertical="center"/>
    </xf>
    <xf numFmtId="166" fontId="33" fillId="0" borderId="1" xfId="9" applyNumberFormat="1" applyFont="1" applyFill="1" applyBorder="1" applyAlignment="1">
      <alignment horizontal="center" vertical="center"/>
    </xf>
    <xf numFmtId="0" fontId="11" fillId="0" borderId="0" xfId="11" applyNumberFormat="1" applyFont="1" applyFill="1" applyAlignment="1">
      <alignment horizontal="left"/>
    </xf>
    <xf numFmtId="168" fontId="12" fillId="0" borderId="0" xfId="11" applyNumberFormat="1" applyFont="1" applyFill="1" applyAlignment="1">
      <alignment horizontal="center"/>
    </xf>
    <xf numFmtId="0" fontId="11" fillId="0" borderId="1" xfId="11" applyNumberFormat="1" applyFont="1" applyFill="1" applyBorder="1" applyAlignment="1">
      <alignment horizontal="left"/>
    </xf>
    <xf numFmtId="168" fontId="12" fillId="0" borderId="1" xfId="11" applyNumberFormat="1" applyFont="1" applyFill="1" applyBorder="1" applyAlignment="1">
      <alignment horizontal="center"/>
    </xf>
    <xf numFmtId="166" fontId="12" fillId="0" borderId="1" xfId="11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center"/>
    </xf>
    <xf numFmtId="164" fontId="12" fillId="0" borderId="0" xfId="2" applyNumberFormat="1" applyFont="1" applyFill="1"/>
    <xf numFmtId="0" fontId="12" fillId="0" borderId="0" xfId="2" applyFont="1" applyFill="1" applyBorder="1"/>
    <xf numFmtId="166" fontId="12" fillId="0" borderId="0" xfId="2" applyNumberFormat="1" applyFont="1" applyFill="1"/>
    <xf numFmtId="164" fontId="12" fillId="0" borderId="0" xfId="13" applyFont="1" applyFill="1" applyBorder="1" applyAlignment="1">
      <alignment horizontal="right"/>
    </xf>
    <xf numFmtId="0" fontId="12" fillId="0" borderId="1" xfId="2" applyFont="1" applyFill="1" applyBorder="1" applyAlignment="1">
      <alignment vertical="center"/>
    </xf>
    <xf numFmtId="0" fontId="12" fillId="0" borderId="1" xfId="2" applyNumberFormat="1" applyFont="1" applyFill="1" applyBorder="1" applyAlignment="1">
      <alignment horizontal="left" vertical="center"/>
    </xf>
    <xf numFmtId="166" fontId="12" fillId="0" borderId="1" xfId="2" applyNumberFormat="1" applyFont="1" applyFill="1" applyBorder="1" applyAlignment="1">
      <alignment horizontal="right" vertical="center"/>
    </xf>
    <xf numFmtId="166" fontId="12" fillId="0" borderId="1" xfId="8" applyNumberFormat="1" applyFont="1" applyFill="1" applyBorder="1" applyAlignment="1">
      <alignment horizontal="right" vertical="center"/>
    </xf>
    <xf numFmtId="166" fontId="12" fillId="0" borderId="0" xfId="8" applyNumberFormat="1" applyFont="1" applyFill="1" applyAlignment="1">
      <alignment horizontal="right"/>
    </xf>
    <xf numFmtId="0" fontId="11" fillId="0" borderId="0" xfId="11" applyNumberFormat="1" applyFont="1" applyFill="1" applyAlignment="1">
      <alignment horizontal="left" vertical="center"/>
    </xf>
    <xf numFmtId="0" fontId="12" fillId="0" borderId="0" xfId="11" applyNumberFormat="1" applyFont="1" applyFill="1" applyAlignment="1">
      <alignment horizontal="center" vertical="center"/>
    </xf>
    <xf numFmtId="0" fontId="11" fillId="0" borderId="1" xfId="11" applyNumberFormat="1" applyFont="1" applyFill="1" applyBorder="1" applyAlignment="1">
      <alignment horizontal="left" vertical="center"/>
    </xf>
    <xf numFmtId="0" fontId="12" fillId="0" borderId="1" xfId="11" applyNumberFormat="1" applyFont="1" applyFill="1" applyBorder="1" applyAlignment="1">
      <alignment horizontal="center" vertical="center"/>
    </xf>
    <xf numFmtId="166" fontId="12" fillId="0" borderId="1" xfId="11" applyNumberFormat="1" applyFont="1" applyFill="1" applyBorder="1" applyAlignment="1">
      <alignment horizontal="right" vertical="center"/>
    </xf>
    <xf numFmtId="0" fontId="12" fillId="0" borderId="0" xfId="2" applyFont="1" applyFill="1" applyBorder="1" applyAlignment="1">
      <alignment vertical="center"/>
    </xf>
    <xf numFmtId="0" fontId="12" fillId="0" borderId="1" xfId="2" applyNumberFormat="1" applyFont="1" applyFill="1" applyBorder="1" applyAlignment="1">
      <alignment vertical="center"/>
    </xf>
    <xf numFmtId="166" fontId="12" fillId="0" borderId="0" xfId="2" applyNumberFormat="1" applyFont="1" applyFill="1" applyAlignment="1">
      <alignment horizontal="right" vertical="center"/>
    </xf>
    <xf numFmtId="166" fontId="12" fillId="0" borderId="0" xfId="8" applyNumberFormat="1" applyFont="1" applyFill="1" applyAlignment="1">
      <alignment horizontal="right" vertical="center"/>
    </xf>
    <xf numFmtId="0" fontId="8" fillId="0" borderId="0" xfId="1" applyFont="1" applyFill="1" applyBorder="1" applyAlignment="1">
      <alignment horizontal="left"/>
    </xf>
    <xf numFmtId="0" fontId="8" fillId="0" borderId="1" xfId="1" applyFont="1" applyFill="1" applyBorder="1"/>
  </cellXfs>
  <cellStyles count="25">
    <cellStyle name="Comma" xfId="13" builtinId="3"/>
    <cellStyle name="Comma 10" xfId="16"/>
    <cellStyle name="Comma 2" xfId="22"/>
    <cellStyle name="Comma 2 2" xfId="5"/>
    <cellStyle name="Comma 2 7" xfId="9"/>
    <cellStyle name="Comma 3" xfId="24"/>
    <cellStyle name="Comma 5" xfId="7"/>
    <cellStyle name="Comma 8" xfId="17"/>
    <cellStyle name="Comma 9 3" xfId="20"/>
    <cellStyle name="Comma_HEMRAJT03-Q1" xfId="8"/>
    <cellStyle name="Comma_HEMRAJT03-Q1 2" xfId="11"/>
    <cellStyle name="Normal" xfId="0" builtinId="0"/>
    <cellStyle name="Normal 2" xfId="15"/>
    <cellStyle name="Normal 2 2" xfId="21"/>
    <cellStyle name="Normal 2 2 2" xfId="18"/>
    <cellStyle name="Normal 2 3" xfId="1"/>
    <cellStyle name="Normal 3" xfId="23"/>
    <cellStyle name="Normal 6" xfId="3"/>
    <cellStyle name="Normal 7 3" xfId="6"/>
    <cellStyle name="Normal 9" xfId="4"/>
    <cellStyle name="Normal_HEMRAJE03-Q1" xfId="19"/>
    <cellStyle name="Normal_HEMRAJT03-Q1" xfId="2"/>
    <cellStyle name="Normal_HEMRAJT03-Q1 2" xfId="10"/>
    <cellStyle name="Normal_PK FS HRD-Mar'06" xfId="12"/>
    <cellStyle name="Percent" xfId="14" builtinId="5"/>
  </cellStyles>
  <dxfs count="0"/>
  <tableStyles count="0" defaultTableStyle="TableStyleMedium2" defaultPivotStyle="PivotStyleLight16"/>
  <colors>
    <mruColors>
      <color rgb="FF0000CC"/>
      <color rgb="FFCCFF99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Public_account\&#3591;&#3610;&#3585;&#3634;&#3619;&#3648;&#3591;&#3636;&#3609;&#3648;&#3627;&#3617;&#3619;&#3634;&#3594;\2015\FS._Q.4'15\FS%20HRD-Dec-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(E)-PL (3Mth)"/>
      <sheetName val="FS HRD-Eng-full"/>
      <sheetName val="Master-BS"/>
      <sheetName val="Master-PL"/>
      <sheetName val="Recla"/>
      <sheetName val="ADJ(Audit)"/>
      <sheetName val="FS(E)-BS "/>
      <sheetName val="FS(E)-PL(Yr)"/>
      <sheetName val="BS(T)"/>
      <sheetName val="งบกำไรขาดทุน(ปี)"/>
      <sheetName val="Market"/>
      <sheetName val="ADJ"/>
      <sheetName val="AR"/>
      <sheetName val="Sheet1"/>
      <sheetName val="BS(T)2-4"/>
      <sheetName val="งบกำไรขาดทุน(สาม)5-6"/>
    </sheetNames>
    <sheetDataSet>
      <sheetData sheetId="0"/>
      <sheetData sheetId="1">
        <row r="42">
          <cell r="H42">
            <v>7894511389.2399988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O153"/>
  <sheetViews>
    <sheetView zoomScaleNormal="100" zoomScaleSheetLayoutView="90" workbookViewId="0">
      <selection activeCell="C22" sqref="C22"/>
    </sheetView>
  </sheetViews>
  <sheetFormatPr defaultColWidth="9.33203125" defaultRowHeight="18"/>
  <cols>
    <col min="1" max="2" width="1.83203125" style="530" customWidth="1"/>
    <col min="3" max="3" width="37.6640625" style="530" customWidth="1"/>
    <col min="4" max="4" width="7.6640625" style="534" customWidth="1"/>
    <col min="5" max="5" width="1" style="518" customWidth="1"/>
    <col min="6" max="6" width="13.83203125" style="536" customWidth="1"/>
    <col min="7" max="7" width="0.83203125" style="531" customWidth="1"/>
    <col min="8" max="8" width="13.83203125" style="531" customWidth="1"/>
    <col min="9" max="9" width="1" style="531" customWidth="1"/>
    <col min="10" max="10" width="13.83203125" style="536" customWidth="1"/>
    <col min="11" max="11" width="1" style="531" customWidth="1"/>
    <col min="12" max="12" width="13.83203125" style="531" customWidth="1"/>
    <col min="13" max="13" width="9.33203125" style="518"/>
    <col min="14" max="14" width="10.6640625" style="518"/>
    <col min="15" max="15" width="17.1640625" style="518" customWidth="1"/>
    <col min="16" max="24" width="10.6640625" style="518"/>
    <col min="25" max="16384" width="9.33203125" style="518"/>
  </cols>
  <sheetData>
    <row r="1" spans="1:15">
      <c r="A1" s="613" t="s">
        <v>171</v>
      </c>
      <c r="B1" s="613"/>
      <c r="C1" s="613"/>
      <c r="D1" s="613"/>
      <c r="E1" s="613"/>
      <c r="F1" s="517"/>
      <c r="G1" s="517"/>
      <c r="H1" s="517"/>
      <c r="I1" s="517"/>
      <c r="J1" s="517"/>
      <c r="K1" s="517"/>
      <c r="L1" s="517"/>
    </row>
    <row r="2" spans="1:15">
      <c r="A2" s="613" t="s">
        <v>0</v>
      </c>
      <c r="B2" s="613"/>
      <c r="C2" s="613"/>
      <c r="D2" s="613"/>
      <c r="E2" s="613"/>
      <c r="F2" s="517"/>
      <c r="G2" s="517"/>
      <c r="H2" s="517"/>
      <c r="I2" s="517"/>
      <c r="J2" s="517"/>
      <c r="K2" s="517"/>
      <c r="L2" s="517"/>
    </row>
    <row r="3" spans="1:15">
      <c r="A3" s="519" t="s">
        <v>584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</row>
    <row r="4" spans="1:15">
      <c r="A4" s="613"/>
      <c r="B4" s="613"/>
      <c r="C4" s="613"/>
      <c r="D4" s="613"/>
      <c r="E4" s="613"/>
      <c r="F4" s="517"/>
      <c r="G4" s="517"/>
      <c r="H4" s="517"/>
      <c r="I4" s="517"/>
      <c r="J4" s="517"/>
      <c r="K4" s="517"/>
      <c r="L4" s="517"/>
    </row>
    <row r="5" spans="1:15" ht="18" customHeight="1">
      <c r="A5" s="613"/>
      <c r="B5" s="613"/>
      <c r="C5" s="613"/>
      <c r="D5" s="520"/>
      <c r="E5" s="520"/>
      <c r="F5" s="615" t="s">
        <v>103</v>
      </c>
      <c r="G5" s="615"/>
      <c r="H5" s="615"/>
      <c r="I5" s="559"/>
      <c r="J5" s="615" t="s">
        <v>170</v>
      </c>
      <c r="K5" s="615"/>
      <c r="L5" s="615"/>
    </row>
    <row r="6" spans="1:15">
      <c r="A6" s="613"/>
      <c r="B6" s="613"/>
      <c r="C6" s="613"/>
      <c r="D6" s="520"/>
      <c r="E6" s="520"/>
      <c r="F6" s="521" t="s">
        <v>583</v>
      </c>
      <c r="G6" s="522"/>
      <c r="H6" s="521" t="s">
        <v>158</v>
      </c>
      <c r="I6" s="521"/>
      <c r="J6" s="521" t="s">
        <v>583</v>
      </c>
      <c r="K6" s="522"/>
      <c r="L6" s="521" t="s">
        <v>158</v>
      </c>
    </row>
    <row r="7" spans="1:15">
      <c r="A7" s="613"/>
      <c r="B7" s="613"/>
      <c r="C7" s="613"/>
      <c r="D7" s="523" t="s">
        <v>2</v>
      </c>
      <c r="E7" s="524"/>
      <c r="F7" s="525" t="s">
        <v>3</v>
      </c>
      <c r="G7" s="522"/>
      <c r="H7" s="525" t="s">
        <v>3</v>
      </c>
      <c r="I7" s="522"/>
      <c r="J7" s="525" t="s">
        <v>3</v>
      </c>
      <c r="K7" s="522"/>
      <c r="L7" s="525" t="s">
        <v>3</v>
      </c>
    </row>
    <row r="8" spans="1:15" ht="8.1" customHeight="1">
      <c r="A8" s="613"/>
      <c r="B8" s="613"/>
      <c r="C8" s="613"/>
      <c r="D8" s="526"/>
      <c r="E8" s="524"/>
      <c r="F8" s="522"/>
      <c r="G8" s="522"/>
      <c r="H8" s="522"/>
      <c r="I8" s="522"/>
      <c r="J8" s="522"/>
      <c r="K8" s="522"/>
      <c r="L8" s="522"/>
    </row>
    <row r="9" spans="1:15">
      <c r="A9" s="614" t="s">
        <v>4</v>
      </c>
      <c r="B9" s="614"/>
      <c r="C9" s="614"/>
      <c r="D9" s="518"/>
      <c r="F9" s="527"/>
      <c r="G9" s="528"/>
      <c r="H9" s="528"/>
      <c r="I9" s="528"/>
      <c r="J9" s="527"/>
      <c r="K9" s="529"/>
      <c r="L9" s="528"/>
    </row>
    <row r="10" spans="1:15" ht="6" customHeight="1">
      <c r="D10" s="518"/>
      <c r="F10" s="529"/>
      <c r="H10" s="532"/>
      <c r="I10" s="532"/>
      <c r="J10" s="529"/>
      <c r="L10" s="529"/>
    </row>
    <row r="11" spans="1:15">
      <c r="A11" s="533" t="s">
        <v>5</v>
      </c>
      <c r="F11" s="535"/>
      <c r="H11" s="535"/>
      <c r="I11" s="535"/>
      <c r="L11" s="536"/>
    </row>
    <row r="12" spans="1:15" ht="6" customHeight="1">
      <c r="D12" s="518"/>
      <c r="F12" s="529"/>
      <c r="H12" s="532"/>
      <c r="I12" s="532"/>
      <c r="J12" s="529"/>
      <c r="L12" s="529"/>
    </row>
    <row r="13" spans="1:15">
      <c r="A13" s="530" t="s">
        <v>6</v>
      </c>
      <c r="C13" s="518"/>
      <c r="D13" s="534">
        <v>7</v>
      </c>
      <c r="F13" s="535">
        <v>1616903884</v>
      </c>
      <c r="G13" s="537">
        <v>0</v>
      </c>
      <c r="H13" s="535">
        <v>2403686060</v>
      </c>
      <c r="I13" s="537">
        <v>0</v>
      </c>
      <c r="J13" s="535">
        <v>205825224</v>
      </c>
      <c r="K13" s="535">
        <v>0</v>
      </c>
      <c r="L13" s="535">
        <v>748077021</v>
      </c>
    </row>
    <row r="14" spans="1:15">
      <c r="A14" s="530" t="s">
        <v>172</v>
      </c>
      <c r="C14" s="518"/>
      <c r="D14" s="534">
        <v>8</v>
      </c>
      <c r="F14" s="535">
        <v>507551442</v>
      </c>
      <c r="G14" s="537">
        <v>0</v>
      </c>
      <c r="H14" s="535">
        <v>759211656</v>
      </c>
      <c r="I14" s="537">
        <v>0</v>
      </c>
      <c r="J14" s="535">
        <v>259892532</v>
      </c>
      <c r="K14" s="535">
        <v>0</v>
      </c>
      <c r="L14" s="535">
        <v>631308997</v>
      </c>
      <c r="O14" s="555"/>
    </row>
    <row r="15" spans="1:15">
      <c r="A15" s="530" t="s">
        <v>705</v>
      </c>
      <c r="C15" s="518"/>
      <c r="D15" s="534">
        <v>34</v>
      </c>
      <c r="F15" s="535">
        <v>15939764999.999996</v>
      </c>
      <c r="G15" s="537">
        <v>0</v>
      </c>
      <c r="H15" s="535">
        <v>18531899999.999992</v>
      </c>
      <c r="I15" s="537">
        <v>0</v>
      </c>
      <c r="J15" s="535">
        <v>16359450000</v>
      </c>
      <c r="K15" s="535">
        <v>0</v>
      </c>
      <c r="L15" s="535">
        <v>18753391010</v>
      </c>
      <c r="O15" s="607"/>
    </row>
    <row r="16" spans="1:15">
      <c r="A16" s="530" t="s">
        <v>173</v>
      </c>
      <c r="C16" s="518"/>
      <c r="D16" s="534">
        <v>9</v>
      </c>
      <c r="F16" s="535">
        <v>11692919477</v>
      </c>
      <c r="G16" s="537">
        <v>0</v>
      </c>
      <c r="H16" s="535">
        <v>12469962015</v>
      </c>
      <c r="I16" s="537">
        <v>0</v>
      </c>
      <c r="J16" s="535">
        <v>3740186397</v>
      </c>
      <c r="K16" s="535">
        <v>0</v>
      </c>
      <c r="L16" s="535">
        <v>4167362241</v>
      </c>
    </row>
    <row r="17" spans="1:12">
      <c r="A17" s="530" t="s">
        <v>7</v>
      </c>
      <c r="C17" s="518"/>
      <c r="D17" s="538"/>
      <c r="E17" s="534"/>
      <c r="F17" s="535">
        <v>621286546</v>
      </c>
      <c r="G17" s="537">
        <v>0</v>
      </c>
      <c r="H17" s="535">
        <v>677479707</v>
      </c>
      <c r="I17" s="537">
        <v>0</v>
      </c>
      <c r="J17" s="535">
        <v>8263198</v>
      </c>
      <c r="K17" s="535">
        <v>0</v>
      </c>
      <c r="L17" s="535">
        <v>40433523</v>
      </c>
    </row>
    <row r="18" spans="1:12">
      <c r="A18" s="518" t="s">
        <v>174</v>
      </c>
      <c r="B18" s="518"/>
      <c r="C18" s="518"/>
      <c r="D18" s="534">
        <v>10</v>
      </c>
      <c r="F18" s="539">
        <v>482739314</v>
      </c>
      <c r="G18" s="537">
        <v>0</v>
      </c>
      <c r="H18" s="539">
        <v>0</v>
      </c>
      <c r="I18" s="537">
        <v>0</v>
      </c>
      <c r="J18" s="539">
        <v>0</v>
      </c>
      <c r="K18" s="532">
        <v>0</v>
      </c>
      <c r="L18" s="539">
        <v>0</v>
      </c>
    </row>
    <row r="19" spans="1:12" ht="6" customHeight="1">
      <c r="C19" s="518"/>
      <c r="F19" s="532"/>
      <c r="G19" s="540"/>
      <c r="H19" s="532"/>
      <c r="I19" s="540"/>
      <c r="J19" s="532"/>
      <c r="K19" s="532"/>
      <c r="L19" s="532"/>
    </row>
    <row r="20" spans="1:12">
      <c r="A20" s="533" t="s">
        <v>9</v>
      </c>
      <c r="B20" s="518"/>
      <c r="C20" s="518"/>
      <c r="F20" s="539">
        <f>SUM(F13:F19)</f>
        <v>30861165662.999996</v>
      </c>
      <c r="G20" s="537"/>
      <c r="H20" s="539">
        <f>SUM(H13:H19)</f>
        <v>34842239437.999992</v>
      </c>
      <c r="I20" s="537"/>
      <c r="J20" s="539">
        <f>SUM(J13:J19)</f>
        <v>20573617351</v>
      </c>
      <c r="K20" s="532"/>
      <c r="L20" s="539">
        <f>SUM(L13:L19)</f>
        <v>24340572792</v>
      </c>
    </row>
    <row r="21" spans="1:12">
      <c r="F21" s="531"/>
      <c r="G21" s="541"/>
      <c r="I21" s="541"/>
      <c r="J21" s="531"/>
      <c r="K21" s="535"/>
      <c r="L21" s="536"/>
    </row>
    <row r="22" spans="1:12">
      <c r="A22" s="533" t="s">
        <v>10</v>
      </c>
      <c r="F22" s="531"/>
      <c r="G22" s="541"/>
      <c r="I22" s="541"/>
      <c r="J22" s="531"/>
      <c r="K22" s="535"/>
      <c r="L22" s="535"/>
    </row>
    <row r="23" spans="1:12" ht="6" customHeight="1">
      <c r="A23" s="533"/>
      <c r="F23" s="531"/>
      <c r="G23" s="541"/>
      <c r="I23" s="541"/>
      <c r="J23" s="531"/>
      <c r="K23" s="535"/>
      <c r="L23" s="535"/>
    </row>
    <row r="24" spans="1:12">
      <c r="A24" s="530" t="s">
        <v>11</v>
      </c>
      <c r="C24" s="518"/>
      <c r="D24" s="534">
        <v>11</v>
      </c>
      <c r="F24" s="535">
        <v>705099746</v>
      </c>
      <c r="G24" s="537">
        <v>0</v>
      </c>
      <c r="H24" s="535">
        <v>854537620</v>
      </c>
      <c r="I24" s="537">
        <v>0</v>
      </c>
      <c r="J24" s="535">
        <v>705099746</v>
      </c>
      <c r="K24" s="535">
        <v>0</v>
      </c>
      <c r="L24" s="535">
        <v>854537620</v>
      </c>
    </row>
    <row r="25" spans="1:12">
      <c r="A25" s="530" t="s">
        <v>12</v>
      </c>
      <c r="C25" s="518"/>
      <c r="D25" s="534">
        <v>12</v>
      </c>
      <c r="F25" s="535">
        <v>11057723556</v>
      </c>
      <c r="G25" s="537">
        <v>0</v>
      </c>
      <c r="H25" s="535">
        <v>8628187960</v>
      </c>
      <c r="I25" s="537">
        <v>0</v>
      </c>
      <c r="J25" s="535">
        <v>1062687935</v>
      </c>
      <c r="K25" s="535">
        <v>0</v>
      </c>
      <c r="L25" s="535">
        <v>1078871000</v>
      </c>
    </row>
    <row r="26" spans="1:12">
      <c r="A26" s="530" t="s">
        <v>13</v>
      </c>
      <c r="C26" s="518"/>
      <c r="D26" s="534">
        <v>12</v>
      </c>
      <c r="F26" s="536">
        <v>0</v>
      </c>
      <c r="G26" s="537">
        <v>0</v>
      </c>
      <c r="H26" s="535">
        <v>0</v>
      </c>
      <c r="I26" s="537">
        <v>0</v>
      </c>
      <c r="J26" s="535">
        <v>7827611591</v>
      </c>
      <c r="K26" s="535">
        <v>0</v>
      </c>
      <c r="L26" s="535">
        <v>7351861591</v>
      </c>
    </row>
    <row r="27" spans="1:12">
      <c r="A27" s="530" t="s">
        <v>175</v>
      </c>
      <c r="C27" s="518"/>
      <c r="D27" s="534">
        <v>12</v>
      </c>
      <c r="F27" s="535">
        <v>436810605</v>
      </c>
      <c r="G27" s="537"/>
      <c r="H27" s="535">
        <v>298623428</v>
      </c>
      <c r="I27" s="537"/>
      <c r="J27" s="535">
        <v>0</v>
      </c>
      <c r="K27" s="535"/>
      <c r="L27" s="535">
        <v>0</v>
      </c>
    </row>
    <row r="28" spans="1:12">
      <c r="A28" s="530" t="s">
        <v>176</v>
      </c>
      <c r="B28" s="518"/>
      <c r="C28" s="518"/>
      <c r="D28" s="534">
        <v>13</v>
      </c>
      <c r="F28" s="535">
        <v>144283009.99999997</v>
      </c>
      <c r="G28" s="537">
        <v>0</v>
      </c>
      <c r="H28" s="535">
        <v>144283010</v>
      </c>
      <c r="I28" s="537">
        <v>0</v>
      </c>
      <c r="J28" s="535">
        <v>0</v>
      </c>
      <c r="K28" s="535">
        <v>0</v>
      </c>
      <c r="L28" s="535">
        <v>0</v>
      </c>
    </row>
    <row r="29" spans="1:12">
      <c r="A29" s="530" t="s">
        <v>177</v>
      </c>
      <c r="C29" s="518"/>
      <c r="D29" s="534">
        <v>14</v>
      </c>
      <c r="F29" s="535">
        <v>2430051890</v>
      </c>
      <c r="G29" s="537">
        <v>0</v>
      </c>
      <c r="H29" s="535">
        <v>2507251492</v>
      </c>
      <c r="I29" s="537">
        <v>0</v>
      </c>
      <c r="J29" s="535">
        <v>23327369</v>
      </c>
      <c r="K29" s="535">
        <v>0</v>
      </c>
      <c r="L29" s="535">
        <v>23700056</v>
      </c>
    </row>
    <row r="30" spans="1:12">
      <c r="A30" s="530" t="s">
        <v>178</v>
      </c>
      <c r="C30" s="518"/>
      <c r="D30" s="534">
        <v>15</v>
      </c>
      <c r="F30" s="535">
        <v>2387999054</v>
      </c>
      <c r="G30" s="537">
        <v>0</v>
      </c>
      <c r="H30" s="535">
        <v>2056693689</v>
      </c>
      <c r="I30" s="537">
        <v>0</v>
      </c>
      <c r="J30" s="535">
        <v>40900087</v>
      </c>
      <c r="K30" s="535">
        <v>0</v>
      </c>
      <c r="L30" s="535">
        <v>44701740</v>
      </c>
    </row>
    <row r="31" spans="1:12">
      <c r="A31" s="530" t="s">
        <v>14</v>
      </c>
      <c r="C31" s="518"/>
      <c r="D31" s="534">
        <v>26</v>
      </c>
      <c r="F31" s="535">
        <v>92391181</v>
      </c>
      <c r="G31" s="537">
        <v>0</v>
      </c>
      <c r="H31" s="535">
        <v>13219280</v>
      </c>
      <c r="I31" s="537">
        <v>0</v>
      </c>
      <c r="J31" s="535">
        <v>9659831</v>
      </c>
      <c r="K31" s="535">
        <v>0</v>
      </c>
      <c r="L31" s="535">
        <v>0</v>
      </c>
    </row>
    <row r="32" spans="1:12">
      <c r="A32" s="530" t="s">
        <v>15</v>
      </c>
      <c r="C32" s="518"/>
      <c r="F32" s="539">
        <v>312831667</v>
      </c>
      <c r="G32" s="537">
        <v>0</v>
      </c>
      <c r="H32" s="539">
        <v>273951447</v>
      </c>
      <c r="I32" s="537">
        <v>0</v>
      </c>
      <c r="J32" s="539">
        <v>202910225</v>
      </c>
      <c r="K32" s="535">
        <v>0</v>
      </c>
      <c r="L32" s="532">
        <v>205013866</v>
      </c>
    </row>
    <row r="33" spans="1:15" ht="6" customHeight="1">
      <c r="C33" s="518"/>
      <c r="F33" s="542"/>
      <c r="G33" s="540"/>
      <c r="H33" s="542"/>
      <c r="I33" s="532"/>
      <c r="J33" s="542"/>
      <c r="K33" s="540"/>
      <c r="L33" s="542"/>
    </row>
    <row r="34" spans="1:15">
      <c r="A34" s="533" t="s">
        <v>16</v>
      </c>
      <c r="C34" s="518"/>
      <c r="D34" s="538"/>
      <c r="F34" s="535">
        <f>SUM(F24:F33)</f>
        <v>17567190709</v>
      </c>
      <c r="G34" s="537"/>
      <c r="H34" s="535">
        <f>SUM(H24:H33)</f>
        <v>14776747926</v>
      </c>
      <c r="I34" s="535"/>
      <c r="J34" s="535">
        <f>SUM(J24:J33)</f>
        <v>9872196784</v>
      </c>
      <c r="K34" s="537"/>
      <c r="L34" s="535">
        <f>SUM(L24:L33)</f>
        <v>9558685873</v>
      </c>
      <c r="O34" s="555"/>
    </row>
    <row r="35" spans="1:15" ht="6" customHeight="1">
      <c r="C35" s="518"/>
      <c r="F35" s="542"/>
      <c r="G35" s="540"/>
      <c r="H35" s="542"/>
      <c r="I35" s="532"/>
      <c r="J35" s="542"/>
      <c r="K35" s="540"/>
      <c r="L35" s="542"/>
      <c r="O35" s="555"/>
    </row>
    <row r="36" spans="1:15" ht="18.75" thickBot="1">
      <c r="A36" s="533" t="s">
        <v>17</v>
      </c>
      <c r="F36" s="543">
        <f>SUM(F34,F20)</f>
        <v>48428356372</v>
      </c>
      <c r="G36" s="537"/>
      <c r="H36" s="543">
        <f>SUM(H34,H20)</f>
        <v>49618987363.999992</v>
      </c>
      <c r="I36" s="532"/>
      <c r="J36" s="543">
        <f>SUM(J34,J20)</f>
        <v>30445814135</v>
      </c>
      <c r="K36" s="537"/>
      <c r="L36" s="543">
        <f>SUM(L34,L20)</f>
        <v>33899258665</v>
      </c>
      <c r="O36" s="555"/>
    </row>
    <row r="37" spans="1:15" ht="18.75" thickTop="1">
      <c r="F37" s="535"/>
      <c r="G37" s="537"/>
      <c r="H37" s="535"/>
      <c r="I37" s="535"/>
      <c r="J37" s="535"/>
      <c r="K37" s="537"/>
      <c r="L37" s="535"/>
    </row>
    <row r="38" spans="1:15">
      <c r="F38" s="535"/>
      <c r="G38" s="537"/>
      <c r="H38" s="535"/>
      <c r="I38" s="535"/>
      <c r="J38" s="535"/>
      <c r="K38" s="537"/>
      <c r="L38" s="535"/>
    </row>
    <row r="39" spans="1:15">
      <c r="F39" s="535"/>
      <c r="G39" s="537"/>
      <c r="H39" s="535"/>
      <c r="I39" s="535"/>
      <c r="J39" s="535"/>
      <c r="K39" s="537"/>
      <c r="L39" s="535"/>
    </row>
    <row r="40" spans="1:15">
      <c r="F40" s="535"/>
      <c r="G40" s="537"/>
      <c r="H40" s="535"/>
      <c r="I40" s="535"/>
      <c r="J40" s="535"/>
      <c r="K40" s="537"/>
      <c r="L40" s="535"/>
    </row>
    <row r="41" spans="1:15">
      <c r="F41" s="531"/>
      <c r="I41" s="535"/>
      <c r="J41" s="531"/>
    </row>
    <row r="42" spans="1:15">
      <c r="F42" s="531"/>
      <c r="I42" s="535"/>
      <c r="J42" s="531"/>
    </row>
    <row r="43" spans="1:15">
      <c r="F43" s="531"/>
      <c r="I43" s="535"/>
      <c r="J43" s="531"/>
    </row>
    <row r="44" spans="1:15">
      <c r="F44" s="531"/>
      <c r="I44" s="535"/>
      <c r="J44" s="531"/>
    </row>
    <row r="45" spans="1:15">
      <c r="F45" s="531"/>
      <c r="I45" s="535"/>
      <c r="J45" s="531"/>
    </row>
    <row r="46" spans="1:15">
      <c r="F46" s="531"/>
      <c r="I46" s="535"/>
      <c r="J46" s="531"/>
    </row>
    <row r="47" spans="1:15">
      <c r="F47" s="531"/>
      <c r="I47" s="535"/>
      <c r="J47" s="531"/>
    </row>
    <row r="48" spans="1:15">
      <c r="F48" s="531"/>
      <c r="I48" s="535"/>
      <c r="J48" s="531"/>
    </row>
    <row r="49" spans="1:15" ht="21.95" customHeight="1">
      <c r="A49" s="544" t="s">
        <v>179</v>
      </c>
      <c r="B49" s="545"/>
      <c r="C49" s="545"/>
      <c r="D49" s="546"/>
      <c r="E49" s="544"/>
      <c r="F49" s="547"/>
      <c r="G49" s="547"/>
      <c r="H49" s="539"/>
      <c r="I49" s="539"/>
      <c r="J49" s="548"/>
      <c r="K49" s="547"/>
      <c r="L49" s="547"/>
    </row>
    <row r="50" spans="1:15">
      <c r="A50" s="613" t="s">
        <v>183</v>
      </c>
      <c r="B50" s="613"/>
      <c r="C50" s="613"/>
      <c r="D50" s="613"/>
      <c r="E50" s="613"/>
      <c r="F50" s="517"/>
      <c r="G50" s="517"/>
      <c r="H50" s="517"/>
      <c r="I50" s="517"/>
      <c r="J50" s="517"/>
      <c r="K50" s="517"/>
      <c r="L50" s="517"/>
    </row>
    <row r="51" spans="1:15">
      <c r="A51" s="613" t="s">
        <v>472</v>
      </c>
      <c r="B51" s="613"/>
      <c r="C51" s="613"/>
      <c r="D51" s="613"/>
      <c r="E51" s="613"/>
      <c r="F51" s="517"/>
      <c r="G51" s="517"/>
      <c r="H51" s="517"/>
      <c r="I51" s="517"/>
      <c r="J51" s="517"/>
      <c r="K51" s="517"/>
      <c r="L51" s="517"/>
    </row>
    <row r="52" spans="1:15">
      <c r="A52" s="519" t="s">
        <v>584</v>
      </c>
      <c r="B52" s="519"/>
      <c r="C52" s="519"/>
      <c r="D52" s="519"/>
      <c r="E52" s="519"/>
      <c r="F52" s="549"/>
      <c r="G52" s="549"/>
      <c r="H52" s="549"/>
      <c r="I52" s="549"/>
      <c r="J52" s="549"/>
      <c r="K52" s="549"/>
      <c r="L52" s="549"/>
    </row>
    <row r="53" spans="1:15">
      <c r="A53" s="613"/>
      <c r="B53" s="613"/>
      <c r="C53" s="613"/>
      <c r="D53" s="613"/>
      <c r="E53" s="613"/>
      <c r="F53" s="517"/>
      <c r="G53" s="517"/>
      <c r="H53" s="517"/>
      <c r="I53" s="517"/>
      <c r="J53" s="517"/>
      <c r="K53" s="517"/>
      <c r="L53" s="517"/>
    </row>
    <row r="54" spans="1:15" ht="16.5" customHeight="1">
      <c r="A54" s="613"/>
      <c r="B54" s="613"/>
      <c r="C54" s="613"/>
      <c r="D54" s="520"/>
      <c r="E54" s="520"/>
      <c r="F54" s="615" t="s">
        <v>103</v>
      </c>
      <c r="G54" s="615"/>
      <c r="H54" s="615"/>
      <c r="I54" s="559"/>
      <c r="J54" s="615" t="s">
        <v>170</v>
      </c>
      <c r="K54" s="615"/>
      <c r="L54" s="615"/>
    </row>
    <row r="55" spans="1:15" ht="16.5" customHeight="1">
      <c r="A55" s="613"/>
      <c r="B55" s="613"/>
      <c r="C55" s="613"/>
      <c r="D55" s="520"/>
      <c r="E55" s="520"/>
      <c r="F55" s="521" t="s">
        <v>583</v>
      </c>
      <c r="G55" s="522"/>
      <c r="H55" s="521" t="s">
        <v>158</v>
      </c>
      <c r="I55" s="521"/>
      <c r="J55" s="521" t="s">
        <v>583</v>
      </c>
      <c r="K55" s="522"/>
      <c r="L55" s="521" t="s">
        <v>158</v>
      </c>
    </row>
    <row r="56" spans="1:15" ht="16.5" customHeight="1">
      <c r="A56" s="613"/>
      <c r="B56" s="613"/>
      <c r="C56" s="613"/>
      <c r="D56" s="523" t="s">
        <v>2</v>
      </c>
      <c r="E56" s="524"/>
      <c r="F56" s="525" t="s">
        <v>3</v>
      </c>
      <c r="G56" s="522"/>
      <c r="H56" s="525" t="s">
        <v>3</v>
      </c>
      <c r="I56" s="522"/>
      <c r="J56" s="525" t="s">
        <v>3</v>
      </c>
      <c r="K56" s="522"/>
      <c r="L56" s="525" t="s">
        <v>3</v>
      </c>
    </row>
    <row r="57" spans="1:15" ht="6" customHeight="1">
      <c r="A57" s="613"/>
      <c r="B57" s="613"/>
      <c r="C57" s="613"/>
      <c r="D57" s="526"/>
      <c r="E57" s="524"/>
      <c r="F57" s="522"/>
      <c r="G57" s="522"/>
      <c r="H57" s="522"/>
      <c r="I57" s="522"/>
      <c r="J57" s="522"/>
      <c r="K57" s="522"/>
      <c r="L57" s="522"/>
    </row>
    <row r="58" spans="1:15" ht="16.5" customHeight="1">
      <c r="A58" s="614" t="s">
        <v>18</v>
      </c>
      <c r="B58" s="614"/>
      <c r="C58" s="614"/>
      <c r="D58" s="518"/>
      <c r="F58" s="527"/>
      <c r="G58" s="528"/>
      <c r="H58" s="528"/>
      <c r="I58" s="528"/>
      <c r="J58" s="527"/>
      <c r="K58" s="529"/>
      <c r="L58" s="528"/>
    </row>
    <row r="59" spans="1:15" ht="6" customHeight="1">
      <c r="A59" s="550"/>
      <c r="B59" s="550"/>
      <c r="C59" s="550"/>
      <c r="D59" s="518"/>
      <c r="F59" s="527"/>
      <c r="G59" s="528"/>
      <c r="H59" s="528"/>
      <c r="I59" s="528"/>
      <c r="J59" s="527"/>
      <c r="K59" s="529"/>
      <c r="L59" s="528"/>
    </row>
    <row r="60" spans="1:15" ht="16.5" customHeight="1">
      <c r="A60" s="533" t="s">
        <v>19</v>
      </c>
      <c r="B60" s="551"/>
      <c r="C60" s="551"/>
      <c r="D60" s="552"/>
      <c r="F60" s="532"/>
      <c r="H60" s="553"/>
      <c r="I60" s="553"/>
      <c r="J60" s="553"/>
      <c r="L60" s="553"/>
    </row>
    <row r="61" spans="1:15" ht="6" customHeight="1">
      <c r="A61" s="533"/>
      <c r="B61" s="551"/>
      <c r="C61" s="551"/>
      <c r="D61" s="552"/>
      <c r="F61" s="532"/>
      <c r="H61" s="553"/>
      <c r="I61" s="553"/>
      <c r="J61" s="553"/>
      <c r="L61" s="553"/>
    </row>
    <row r="62" spans="1:15" ht="16.5" customHeight="1">
      <c r="A62" s="530" t="s">
        <v>20</v>
      </c>
      <c r="B62" s="554"/>
      <c r="C62" s="554"/>
      <c r="D62" s="534">
        <v>17</v>
      </c>
      <c r="F62" s="532">
        <v>400000000</v>
      </c>
      <c r="G62" s="531">
        <v>0</v>
      </c>
      <c r="H62" s="532">
        <v>2840212152</v>
      </c>
      <c r="I62" s="531">
        <v>0</v>
      </c>
      <c r="J62" s="532">
        <v>400000000</v>
      </c>
      <c r="K62" s="553">
        <v>0</v>
      </c>
      <c r="L62" s="532">
        <v>2840212152</v>
      </c>
      <c r="O62" s="555"/>
    </row>
    <row r="63" spans="1:15" ht="16.5" customHeight="1">
      <c r="A63" s="530" t="s">
        <v>151</v>
      </c>
      <c r="B63" s="518"/>
      <c r="C63" s="518"/>
      <c r="D63" s="534" t="s">
        <v>622</v>
      </c>
      <c r="F63" s="532">
        <v>0</v>
      </c>
      <c r="G63" s="537">
        <v>0</v>
      </c>
      <c r="H63" s="532">
        <v>0</v>
      </c>
      <c r="I63" s="537">
        <v>0</v>
      </c>
      <c r="J63" s="532">
        <v>4365184170</v>
      </c>
      <c r="K63" s="535">
        <v>0</v>
      </c>
      <c r="L63" s="532">
        <v>3425627835</v>
      </c>
      <c r="O63" s="555"/>
    </row>
    <row r="64" spans="1:15" ht="16.5" customHeight="1">
      <c r="A64" s="530" t="s">
        <v>21</v>
      </c>
      <c r="B64" s="518"/>
      <c r="C64" s="518"/>
      <c r="D64" s="534">
        <v>16</v>
      </c>
      <c r="F64" s="532">
        <v>2092906734</v>
      </c>
      <c r="G64" s="537">
        <v>0</v>
      </c>
      <c r="H64" s="532">
        <v>2425203397</v>
      </c>
      <c r="I64" s="537">
        <v>0</v>
      </c>
      <c r="J64" s="532">
        <v>507979199</v>
      </c>
      <c r="K64" s="535">
        <v>0</v>
      </c>
      <c r="L64" s="532">
        <v>762798078</v>
      </c>
      <c r="O64" s="555"/>
    </row>
    <row r="65" spans="1:15" ht="16.5" customHeight="1">
      <c r="A65" s="530" t="s">
        <v>488</v>
      </c>
      <c r="D65" s="518"/>
      <c r="F65" s="518"/>
      <c r="G65" s="518"/>
      <c r="H65" s="518"/>
      <c r="I65" s="518"/>
      <c r="J65" s="518"/>
      <c r="K65" s="518"/>
      <c r="L65" s="518"/>
      <c r="O65" s="555"/>
    </row>
    <row r="66" spans="1:15" ht="16.5" customHeight="1">
      <c r="B66" s="530" t="s">
        <v>490</v>
      </c>
      <c r="D66" s="534">
        <v>17</v>
      </c>
      <c r="F66" s="532">
        <v>0</v>
      </c>
      <c r="G66" s="537">
        <v>0</v>
      </c>
      <c r="H66" s="532">
        <v>2491534108</v>
      </c>
      <c r="I66" s="537">
        <v>0</v>
      </c>
      <c r="J66" s="532">
        <v>0</v>
      </c>
      <c r="K66" s="535">
        <v>0</v>
      </c>
      <c r="L66" s="532">
        <v>0</v>
      </c>
      <c r="O66" s="555"/>
    </row>
    <row r="67" spans="1:15" ht="16.5" customHeight="1">
      <c r="A67" s="518"/>
      <c r="B67" s="530" t="s">
        <v>489</v>
      </c>
      <c r="D67" s="534">
        <v>18</v>
      </c>
      <c r="F67" s="532">
        <v>0</v>
      </c>
      <c r="G67" s="537">
        <v>0</v>
      </c>
      <c r="H67" s="532">
        <v>2299361371</v>
      </c>
      <c r="I67" s="537">
        <v>0</v>
      </c>
      <c r="J67" s="532">
        <v>0</v>
      </c>
      <c r="K67" s="535">
        <v>0</v>
      </c>
      <c r="L67" s="532">
        <v>2299361371</v>
      </c>
      <c r="O67" s="555"/>
    </row>
    <row r="68" spans="1:15" ht="16.5" customHeight="1">
      <c r="A68" s="518"/>
      <c r="B68" s="530" t="s">
        <v>595</v>
      </c>
      <c r="D68" s="534">
        <v>20</v>
      </c>
      <c r="F68" s="532">
        <v>114776964</v>
      </c>
      <c r="G68" s="537"/>
      <c r="H68" s="532">
        <v>107496275</v>
      </c>
      <c r="I68" s="537"/>
      <c r="J68" s="532">
        <v>25778027</v>
      </c>
      <c r="K68" s="535"/>
      <c r="L68" s="532">
        <v>24691940</v>
      </c>
      <c r="O68" s="555"/>
    </row>
    <row r="69" spans="1:15" ht="16.5" customHeight="1">
      <c r="A69" s="530" t="s">
        <v>22</v>
      </c>
      <c r="C69" s="518"/>
      <c r="F69" s="532">
        <v>104356994</v>
      </c>
      <c r="G69" s="537">
        <v>0</v>
      </c>
      <c r="H69" s="532">
        <v>42977356</v>
      </c>
      <c r="I69" s="537">
        <v>0</v>
      </c>
      <c r="J69" s="532">
        <v>7156897</v>
      </c>
      <c r="K69" s="535">
        <v>0</v>
      </c>
      <c r="L69" s="536" t="s">
        <v>153</v>
      </c>
      <c r="O69" s="555"/>
    </row>
    <row r="70" spans="1:15" ht="16.5" customHeight="1">
      <c r="A70" s="530" t="s">
        <v>23</v>
      </c>
      <c r="C70" s="518"/>
      <c r="F70" s="532">
        <v>89205074</v>
      </c>
      <c r="G70" s="537">
        <v>0</v>
      </c>
      <c r="H70" s="532">
        <v>97456789</v>
      </c>
      <c r="I70" s="537">
        <v>0</v>
      </c>
      <c r="J70" s="532">
        <v>22782458</v>
      </c>
      <c r="K70" s="535">
        <v>0</v>
      </c>
      <c r="L70" s="536">
        <v>31583157</v>
      </c>
      <c r="O70" s="555"/>
    </row>
    <row r="71" spans="1:15" ht="16.5" customHeight="1">
      <c r="A71" s="530" t="s">
        <v>24</v>
      </c>
      <c r="B71" s="518"/>
      <c r="C71" s="518"/>
      <c r="F71" s="532"/>
      <c r="G71" s="537"/>
      <c r="H71" s="532"/>
      <c r="I71" s="537"/>
      <c r="J71" s="532"/>
      <c r="K71" s="535"/>
      <c r="L71" s="536"/>
      <c r="O71" s="555"/>
    </row>
    <row r="72" spans="1:15" ht="16.5" customHeight="1">
      <c r="B72" s="530" t="s">
        <v>596</v>
      </c>
      <c r="D72" s="534">
        <v>10</v>
      </c>
      <c r="F72" s="539">
        <v>32332916</v>
      </c>
      <c r="G72" s="537">
        <v>0</v>
      </c>
      <c r="H72" s="539">
        <v>0</v>
      </c>
      <c r="I72" s="537">
        <v>0</v>
      </c>
      <c r="J72" s="539">
        <v>0</v>
      </c>
      <c r="K72" s="535">
        <v>0</v>
      </c>
      <c r="L72" s="539">
        <v>0</v>
      </c>
      <c r="M72" s="568"/>
      <c r="O72" s="555"/>
    </row>
    <row r="73" spans="1:15" ht="6" customHeight="1">
      <c r="A73" s="530" t="s">
        <v>100</v>
      </c>
      <c r="C73" s="518"/>
      <c r="F73" s="532"/>
      <c r="G73" s="540"/>
      <c r="H73" s="532"/>
      <c r="I73" s="540"/>
      <c r="J73" s="532"/>
      <c r="K73" s="532"/>
      <c r="L73" s="532"/>
      <c r="O73" s="555"/>
    </row>
    <row r="74" spans="1:15" ht="16.5" customHeight="1">
      <c r="A74" s="533" t="s">
        <v>25</v>
      </c>
      <c r="B74" s="518"/>
      <c r="C74" s="518"/>
      <c r="F74" s="539">
        <f>SUM(F62:F73)</f>
        <v>2833578682</v>
      </c>
      <c r="G74" s="532"/>
      <c r="H74" s="539">
        <f>SUM(H62:H73)</f>
        <v>10304241448</v>
      </c>
      <c r="I74" s="532"/>
      <c r="J74" s="539">
        <f>SUM(J62:J73)</f>
        <v>5328880751</v>
      </c>
      <c r="K74" s="532"/>
      <c r="L74" s="539">
        <f>SUM(L62:L73)</f>
        <v>9384274533</v>
      </c>
      <c r="O74" s="555"/>
    </row>
    <row r="75" spans="1:15" ht="16.5" customHeight="1">
      <c r="G75" s="541"/>
      <c r="H75" s="536"/>
      <c r="I75" s="541"/>
      <c r="K75" s="535"/>
      <c r="L75" s="536"/>
      <c r="O75" s="555"/>
    </row>
    <row r="76" spans="1:15">
      <c r="A76" s="614" t="s">
        <v>26</v>
      </c>
      <c r="B76" s="614"/>
      <c r="C76" s="614"/>
      <c r="D76" s="518"/>
      <c r="F76" s="535"/>
      <c r="G76" s="540"/>
      <c r="H76" s="535"/>
      <c r="I76" s="540"/>
      <c r="J76" s="535"/>
      <c r="K76" s="532"/>
      <c r="L76" s="535"/>
      <c r="O76" s="555"/>
    </row>
    <row r="77" spans="1:15" ht="6" customHeight="1">
      <c r="A77" s="550"/>
      <c r="B77" s="550"/>
      <c r="C77" s="550"/>
      <c r="D77" s="518"/>
      <c r="F77" s="535"/>
      <c r="G77" s="540"/>
      <c r="H77" s="535"/>
      <c r="I77" s="540"/>
      <c r="J77" s="535"/>
      <c r="K77" s="532"/>
      <c r="L77" s="535"/>
      <c r="O77" s="555"/>
    </row>
    <row r="78" spans="1:15" ht="16.5" customHeight="1">
      <c r="A78" s="530" t="s">
        <v>28</v>
      </c>
      <c r="C78" s="518"/>
      <c r="D78" s="534">
        <v>17</v>
      </c>
      <c r="F78" s="535">
        <v>3936901708</v>
      </c>
      <c r="G78" s="537">
        <v>0</v>
      </c>
      <c r="H78" s="535">
        <v>7929904298</v>
      </c>
      <c r="I78" s="537">
        <v>0</v>
      </c>
      <c r="J78" s="536">
        <v>0</v>
      </c>
      <c r="K78" s="535">
        <v>0</v>
      </c>
      <c r="L78" s="535">
        <v>0</v>
      </c>
      <c r="O78" s="555"/>
    </row>
    <row r="79" spans="1:15" ht="15.75" customHeight="1">
      <c r="A79" s="530" t="s">
        <v>27</v>
      </c>
      <c r="C79" s="518"/>
      <c r="D79" s="534">
        <v>34</v>
      </c>
      <c r="F79" s="536">
        <v>0</v>
      </c>
      <c r="G79" s="537">
        <v>0</v>
      </c>
      <c r="H79" s="535">
        <v>0</v>
      </c>
      <c r="I79" s="537">
        <v>0</v>
      </c>
      <c r="J79" s="535">
        <v>1016876202</v>
      </c>
      <c r="K79" s="535">
        <v>0</v>
      </c>
      <c r="L79" s="535">
        <v>1086597118</v>
      </c>
      <c r="O79" s="555"/>
    </row>
    <row r="80" spans="1:15">
      <c r="A80" s="530" t="s">
        <v>597</v>
      </c>
      <c r="C80" s="518"/>
      <c r="D80" s="534">
        <v>18</v>
      </c>
      <c r="F80" s="535">
        <v>14102263823</v>
      </c>
      <c r="G80" s="537">
        <v>0</v>
      </c>
      <c r="H80" s="535">
        <v>10106522179</v>
      </c>
      <c r="I80" s="537">
        <v>0</v>
      </c>
      <c r="J80" s="535">
        <v>10108842343</v>
      </c>
      <c r="K80" s="535">
        <v>0</v>
      </c>
      <c r="L80" s="535">
        <v>10106522179</v>
      </c>
      <c r="O80" s="555"/>
    </row>
    <row r="81" spans="1:15" ht="16.5" customHeight="1">
      <c r="A81" s="530" t="s">
        <v>29</v>
      </c>
      <c r="C81" s="518"/>
      <c r="D81" s="534">
        <v>26</v>
      </c>
      <c r="F81" s="535">
        <v>831887250</v>
      </c>
      <c r="G81" s="537">
        <v>0</v>
      </c>
      <c r="H81" s="535">
        <v>844565228</v>
      </c>
      <c r="I81" s="537">
        <v>0</v>
      </c>
      <c r="J81" s="535">
        <v>0</v>
      </c>
      <c r="K81" s="535">
        <v>0</v>
      </c>
      <c r="L81" s="535">
        <v>13237613</v>
      </c>
      <c r="O81" s="555"/>
    </row>
    <row r="82" spans="1:15" ht="16.5" customHeight="1">
      <c r="A82" s="530" t="s">
        <v>30</v>
      </c>
      <c r="C82" s="518"/>
      <c r="D82" s="534">
        <v>19</v>
      </c>
      <c r="F82" s="535">
        <v>80877352</v>
      </c>
      <c r="G82" s="537">
        <v>0</v>
      </c>
      <c r="H82" s="535">
        <v>66878684</v>
      </c>
      <c r="I82" s="537">
        <v>0</v>
      </c>
      <c r="J82" s="535">
        <v>13008373</v>
      </c>
      <c r="K82" s="535">
        <v>0</v>
      </c>
      <c r="L82" s="535">
        <v>11194519</v>
      </c>
      <c r="O82" s="555"/>
    </row>
    <row r="83" spans="1:15" ht="16.5" customHeight="1">
      <c r="A83" s="530" t="s">
        <v>595</v>
      </c>
      <c r="B83" s="518"/>
      <c r="C83" s="518"/>
      <c r="D83" s="534">
        <v>20</v>
      </c>
      <c r="F83" s="535">
        <v>1658273764</v>
      </c>
      <c r="G83" s="537">
        <v>0</v>
      </c>
      <c r="H83" s="535">
        <v>1773050728</v>
      </c>
      <c r="I83" s="537">
        <v>0</v>
      </c>
      <c r="J83" s="535">
        <v>654908278</v>
      </c>
      <c r="K83" s="535">
        <v>0</v>
      </c>
      <c r="L83" s="535">
        <v>680686305</v>
      </c>
      <c r="O83" s="555"/>
    </row>
    <row r="84" spans="1:15" ht="16.5" customHeight="1">
      <c r="A84" s="530" t="s">
        <v>31</v>
      </c>
      <c r="B84" s="518"/>
      <c r="C84" s="518"/>
      <c r="F84" s="539">
        <v>232243096</v>
      </c>
      <c r="G84" s="540">
        <v>0</v>
      </c>
      <c r="H84" s="539">
        <v>280753239</v>
      </c>
      <c r="I84" s="540">
        <v>0</v>
      </c>
      <c r="J84" s="539">
        <v>82586368</v>
      </c>
      <c r="K84" s="532">
        <v>0</v>
      </c>
      <c r="L84" s="539">
        <v>104510836</v>
      </c>
      <c r="O84" s="555"/>
    </row>
    <row r="85" spans="1:15" ht="6" customHeight="1">
      <c r="C85" s="518"/>
      <c r="F85" s="532"/>
      <c r="G85" s="540"/>
      <c r="H85" s="532"/>
      <c r="I85" s="540"/>
      <c r="J85" s="532"/>
      <c r="K85" s="532"/>
      <c r="L85" s="532"/>
      <c r="O85" s="555"/>
    </row>
    <row r="86" spans="1:15" ht="16.5" customHeight="1">
      <c r="A86" s="533" t="s">
        <v>32</v>
      </c>
      <c r="B86" s="518"/>
      <c r="C86" s="518"/>
      <c r="F86" s="539">
        <f>SUM(F78:F85)</f>
        <v>20842446993</v>
      </c>
      <c r="G86" s="540">
        <v>0</v>
      </c>
      <c r="H86" s="539">
        <f>SUM(H78:H85)</f>
        <v>21001674356</v>
      </c>
      <c r="I86" s="540">
        <v>0</v>
      </c>
      <c r="J86" s="539">
        <f>SUM(J78:J85)</f>
        <v>11876221564</v>
      </c>
      <c r="K86" s="532"/>
      <c r="L86" s="539">
        <f>SUM(L78:L85)</f>
        <v>12002748570</v>
      </c>
      <c r="O86" s="555"/>
    </row>
    <row r="87" spans="1:15" ht="6" customHeight="1">
      <c r="C87" s="518"/>
      <c r="F87" s="532"/>
      <c r="G87" s="540"/>
      <c r="H87" s="532"/>
      <c r="I87" s="540"/>
      <c r="J87" s="532"/>
      <c r="K87" s="532"/>
      <c r="L87" s="532"/>
      <c r="O87" s="555"/>
    </row>
    <row r="88" spans="1:15">
      <c r="A88" s="533" t="s">
        <v>33</v>
      </c>
      <c r="B88" s="518"/>
      <c r="C88" s="518"/>
      <c r="F88" s="539">
        <f>SUM(F86,F74)</f>
        <v>23676025675</v>
      </c>
      <c r="G88" s="537"/>
      <c r="H88" s="539">
        <f>SUM(H86,H74)</f>
        <v>31305915804</v>
      </c>
      <c r="I88" s="537"/>
      <c r="J88" s="539">
        <f>SUM(J86,J74)</f>
        <v>17205102315</v>
      </c>
      <c r="K88" s="532"/>
      <c r="L88" s="539">
        <f>SUM(L86,L74)</f>
        <v>21387023103</v>
      </c>
      <c r="O88" s="555"/>
    </row>
    <row r="89" spans="1:15">
      <c r="A89" s="533"/>
      <c r="B89" s="518"/>
      <c r="C89" s="518"/>
      <c r="F89" s="532"/>
      <c r="G89" s="537"/>
      <c r="H89" s="532"/>
      <c r="I89" s="532"/>
      <c r="J89" s="532"/>
      <c r="K89" s="537"/>
      <c r="L89" s="532"/>
      <c r="O89" s="555"/>
    </row>
    <row r="90" spans="1:15">
      <c r="A90" s="533"/>
      <c r="B90" s="518"/>
      <c r="C90" s="518"/>
      <c r="F90" s="532"/>
      <c r="G90" s="537"/>
      <c r="H90" s="532"/>
      <c r="I90" s="532"/>
      <c r="J90" s="532"/>
      <c r="K90" s="537"/>
      <c r="L90" s="532"/>
      <c r="O90" s="555"/>
    </row>
    <row r="91" spans="1:15">
      <c r="A91" s="533"/>
      <c r="B91" s="518"/>
      <c r="C91" s="518"/>
      <c r="F91" s="532"/>
      <c r="G91" s="537"/>
      <c r="H91" s="532"/>
      <c r="I91" s="532"/>
      <c r="J91" s="532"/>
      <c r="K91" s="537"/>
      <c r="L91" s="532"/>
      <c r="O91" s="555"/>
    </row>
    <row r="92" spans="1:15">
      <c r="A92" s="533"/>
      <c r="B92" s="518"/>
      <c r="C92" s="518"/>
      <c r="F92" s="532"/>
      <c r="G92" s="537"/>
      <c r="H92" s="532"/>
      <c r="I92" s="532"/>
      <c r="J92" s="532"/>
      <c r="K92" s="537"/>
      <c r="L92" s="532"/>
      <c r="O92" s="555"/>
    </row>
    <row r="93" spans="1:15">
      <c r="A93" s="533"/>
      <c r="B93" s="518"/>
      <c r="C93" s="518"/>
      <c r="F93" s="532"/>
      <c r="G93" s="537"/>
      <c r="H93" s="532"/>
      <c r="I93" s="532"/>
      <c r="J93" s="532"/>
      <c r="K93" s="537"/>
      <c r="L93" s="532"/>
      <c r="O93" s="555"/>
    </row>
    <row r="94" spans="1:15">
      <c r="A94" s="533"/>
      <c r="B94" s="518"/>
      <c r="C94" s="518"/>
      <c r="F94" s="532"/>
      <c r="G94" s="537"/>
      <c r="H94" s="532"/>
      <c r="I94" s="532"/>
      <c r="J94" s="532"/>
      <c r="K94" s="537"/>
      <c r="L94" s="532"/>
      <c r="O94" s="555"/>
    </row>
    <row r="95" spans="1:15">
      <c r="A95" s="533"/>
      <c r="B95" s="518"/>
      <c r="C95" s="518"/>
      <c r="F95" s="532"/>
      <c r="G95" s="537"/>
      <c r="H95" s="532"/>
      <c r="I95" s="532"/>
      <c r="J95" s="532"/>
      <c r="K95" s="537"/>
      <c r="L95" s="532"/>
      <c r="O95" s="555"/>
    </row>
    <row r="96" spans="1:15">
      <c r="A96" s="533"/>
      <c r="B96" s="518"/>
      <c r="C96" s="518"/>
      <c r="F96" s="532"/>
      <c r="G96" s="537"/>
      <c r="H96" s="532"/>
      <c r="I96" s="532"/>
      <c r="J96" s="532"/>
      <c r="K96" s="537"/>
      <c r="L96" s="532"/>
      <c r="O96" s="555"/>
    </row>
    <row r="97" spans="1:15">
      <c r="A97" s="533"/>
      <c r="B97" s="518"/>
      <c r="C97" s="518"/>
      <c r="F97" s="532"/>
      <c r="G97" s="537"/>
      <c r="H97" s="532"/>
      <c r="I97" s="532"/>
      <c r="J97" s="532"/>
      <c r="K97" s="537"/>
      <c r="L97" s="532"/>
      <c r="O97" s="555"/>
    </row>
    <row r="98" spans="1:15">
      <c r="A98" s="533"/>
      <c r="B98" s="518"/>
      <c r="C98" s="518"/>
      <c r="F98" s="532"/>
      <c r="G98" s="537"/>
      <c r="H98" s="532"/>
      <c r="I98" s="532"/>
      <c r="J98" s="532"/>
      <c r="K98" s="537"/>
      <c r="L98" s="532"/>
      <c r="O98" s="555"/>
    </row>
    <row r="99" spans="1:15">
      <c r="A99" s="533"/>
      <c r="B99" s="518"/>
      <c r="C99" s="518"/>
      <c r="F99" s="532"/>
      <c r="G99" s="537"/>
      <c r="H99" s="532"/>
      <c r="I99" s="532"/>
      <c r="J99" s="532"/>
      <c r="K99" s="537"/>
      <c r="L99" s="532"/>
      <c r="O99" s="555"/>
    </row>
    <row r="100" spans="1:15" ht="5.25" customHeight="1">
      <c r="A100" s="533"/>
      <c r="B100" s="518"/>
      <c r="C100" s="518"/>
      <c r="F100" s="532"/>
      <c r="G100" s="537"/>
      <c r="H100" s="532"/>
      <c r="I100" s="532"/>
      <c r="J100" s="532"/>
      <c r="K100" s="537"/>
      <c r="L100" s="532"/>
      <c r="O100" s="555"/>
    </row>
    <row r="101" spans="1:15" ht="21.95" customHeight="1">
      <c r="A101" s="544" t="s">
        <v>179</v>
      </c>
      <c r="B101" s="545"/>
      <c r="C101" s="545"/>
      <c r="D101" s="546"/>
      <c r="E101" s="544"/>
      <c r="F101" s="547"/>
      <c r="G101" s="547"/>
      <c r="H101" s="539"/>
      <c r="I101" s="539"/>
      <c r="J101" s="548"/>
      <c r="K101" s="547"/>
      <c r="L101" s="547"/>
      <c r="O101" s="555"/>
    </row>
    <row r="102" spans="1:15">
      <c r="A102" s="613" t="s">
        <v>183</v>
      </c>
      <c r="B102" s="613"/>
      <c r="C102" s="613"/>
      <c r="D102" s="613"/>
      <c r="E102" s="613"/>
      <c r="F102" s="517"/>
      <c r="G102" s="517"/>
      <c r="H102" s="517"/>
      <c r="I102" s="517"/>
      <c r="J102" s="517"/>
      <c r="K102" s="517"/>
      <c r="L102" s="517"/>
      <c r="O102" s="555"/>
    </row>
    <row r="103" spans="1:15">
      <c r="A103" s="613" t="s">
        <v>472</v>
      </c>
      <c r="B103" s="613"/>
      <c r="C103" s="613"/>
      <c r="D103" s="613"/>
      <c r="E103" s="613"/>
      <c r="F103" s="517"/>
      <c r="G103" s="517"/>
      <c r="H103" s="517"/>
      <c r="I103" s="517"/>
      <c r="J103" s="517"/>
      <c r="K103" s="517"/>
      <c r="L103" s="517"/>
      <c r="O103" s="555"/>
    </row>
    <row r="104" spans="1:15" ht="21.95" customHeight="1">
      <c r="A104" s="519" t="s">
        <v>584</v>
      </c>
      <c r="B104" s="519"/>
      <c r="C104" s="519"/>
      <c r="D104" s="519"/>
      <c r="E104" s="519"/>
      <c r="F104" s="549"/>
      <c r="G104" s="549"/>
      <c r="H104" s="549"/>
      <c r="I104" s="549"/>
      <c r="J104" s="549"/>
      <c r="K104" s="549"/>
      <c r="L104" s="549"/>
      <c r="O104" s="555"/>
    </row>
    <row r="105" spans="1:15">
      <c r="A105" s="613"/>
      <c r="B105" s="613"/>
      <c r="C105" s="613"/>
      <c r="D105" s="613"/>
      <c r="E105" s="613"/>
      <c r="F105" s="517"/>
      <c r="G105" s="517"/>
      <c r="H105" s="517"/>
      <c r="I105" s="517"/>
      <c r="J105" s="517"/>
      <c r="K105" s="517"/>
      <c r="L105" s="517"/>
      <c r="O105" s="555"/>
    </row>
    <row r="106" spans="1:15" ht="17.45" customHeight="1">
      <c r="A106" s="613"/>
      <c r="B106" s="613"/>
      <c r="C106" s="613"/>
      <c r="D106" s="520"/>
      <c r="E106" s="520"/>
      <c r="F106" s="615" t="s">
        <v>103</v>
      </c>
      <c r="G106" s="615"/>
      <c r="H106" s="615"/>
      <c r="I106" s="559"/>
      <c r="J106" s="615" t="s">
        <v>170</v>
      </c>
      <c r="K106" s="615"/>
      <c r="L106" s="615"/>
      <c r="O106" s="555"/>
    </row>
    <row r="107" spans="1:15">
      <c r="A107" s="613"/>
      <c r="B107" s="613"/>
      <c r="C107" s="613"/>
      <c r="D107" s="520"/>
      <c r="E107" s="520"/>
      <c r="F107" s="521" t="s">
        <v>583</v>
      </c>
      <c r="G107" s="522"/>
      <c r="H107" s="521" t="s">
        <v>158</v>
      </c>
      <c r="I107" s="521"/>
      <c r="J107" s="521" t="s">
        <v>583</v>
      </c>
      <c r="K107" s="522"/>
      <c r="L107" s="521" t="s">
        <v>158</v>
      </c>
      <c r="O107" s="555"/>
    </row>
    <row r="108" spans="1:15" ht="18" customHeight="1">
      <c r="A108" s="613"/>
      <c r="B108" s="613"/>
      <c r="C108" s="613"/>
      <c r="D108" s="523" t="s">
        <v>2</v>
      </c>
      <c r="E108" s="524"/>
      <c r="F108" s="525" t="s">
        <v>3</v>
      </c>
      <c r="G108" s="522"/>
      <c r="H108" s="525" t="s">
        <v>3</v>
      </c>
      <c r="I108" s="522"/>
      <c r="J108" s="525" t="s">
        <v>3</v>
      </c>
      <c r="K108" s="522"/>
      <c r="L108" s="525" t="s">
        <v>3</v>
      </c>
      <c r="O108" s="555"/>
    </row>
    <row r="109" spans="1:15" ht="6" customHeight="1">
      <c r="A109" s="613"/>
      <c r="B109" s="613"/>
      <c r="C109" s="613"/>
      <c r="D109" s="526"/>
      <c r="E109" s="524"/>
      <c r="F109" s="522"/>
      <c r="G109" s="522"/>
      <c r="H109" s="522"/>
      <c r="I109" s="522"/>
      <c r="J109" s="522"/>
      <c r="K109" s="522"/>
      <c r="L109" s="522"/>
    </row>
    <row r="110" spans="1:15">
      <c r="A110" s="614" t="s">
        <v>473</v>
      </c>
      <c r="B110" s="614"/>
      <c r="C110" s="614"/>
      <c r="D110" s="518"/>
      <c r="F110" s="527"/>
      <c r="G110" s="528"/>
      <c r="H110" s="528"/>
      <c r="I110" s="528"/>
      <c r="J110" s="527"/>
      <c r="K110" s="529"/>
      <c r="L110" s="528"/>
      <c r="O110" s="555"/>
    </row>
    <row r="111" spans="1:15" ht="6" customHeight="1">
      <c r="A111" s="550"/>
      <c r="B111" s="550"/>
      <c r="C111" s="550"/>
      <c r="D111" s="518"/>
      <c r="F111" s="527"/>
      <c r="G111" s="528"/>
      <c r="H111" s="528"/>
      <c r="I111" s="528"/>
      <c r="J111" s="527"/>
      <c r="K111" s="529"/>
      <c r="L111" s="528"/>
      <c r="O111" s="555"/>
    </row>
    <row r="112" spans="1:15">
      <c r="A112" s="533" t="s">
        <v>162</v>
      </c>
      <c r="F112" s="535"/>
      <c r="H112" s="535"/>
      <c r="I112" s="535"/>
      <c r="O112" s="555"/>
    </row>
    <row r="113" spans="1:15" ht="6" customHeight="1">
      <c r="A113" s="550"/>
      <c r="B113" s="550"/>
      <c r="C113" s="550"/>
      <c r="D113" s="518"/>
      <c r="F113" s="527"/>
      <c r="G113" s="528"/>
      <c r="H113" s="528"/>
      <c r="I113" s="528"/>
      <c r="J113" s="527"/>
      <c r="K113" s="529"/>
      <c r="L113" s="528"/>
      <c r="O113" s="555"/>
    </row>
    <row r="114" spans="1:15">
      <c r="B114" s="530" t="s">
        <v>34</v>
      </c>
      <c r="F114" s="535"/>
      <c r="H114" s="535"/>
      <c r="I114" s="535"/>
      <c r="J114" s="535"/>
      <c r="O114" s="555"/>
    </row>
    <row r="115" spans="1:15">
      <c r="C115" s="530" t="s">
        <v>35</v>
      </c>
      <c r="F115" s="535"/>
      <c r="H115" s="535"/>
      <c r="I115" s="535"/>
      <c r="J115" s="535"/>
      <c r="O115" s="555"/>
    </row>
    <row r="116" spans="1:15">
      <c r="C116" s="530" t="s">
        <v>36</v>
      </c>
      <c r="F116" s="556"/>
      <c r="G116" s="518"/>
      <c r="H116" s="556"/>
      <c r="I116" s="556"/>
      <c r="J116" s="556"/>
      <c r="K116" s="518"/>
      <c r="L116" s="556"/>
      <c r="O116" s="555"/>
    </row>
    <row r="117" spans="1:15" ht="18.75" thickBot="1">
      <c r="C117" s="530" t="s">
        <v>37</v>
      </c>
      <c r="F117" s="543">
        <v>6000000000</v>
      </c>
      <c r="G117" s="537"/>
      <c r="H117" s="543">
        <v>6000000000</v>
      </c>
      <c r="I117" s="537"/>
      <c r="J117" s="543">
        <v>6000000000</v>
      </c>
      <c r="K117" s="532"/>
      <c r="L117" s="543">
        <v>6000000000</v>
      </c>
      <c r="O117" s="555"/>
    </row>
    <row r="118" spans="1:15" ht="6" customHeight="1" thickTop="1">
      <c r="F118" s="532"/>
      <c r="G118" s="537"/>
      <c r="H118" s="532"/>
      <c r="I118" s="537"/>
      <c r="J118" s="532"/>
      <c r="K118" s="532"/>
      <c r="L118" s="532"/>
      <c r="O118" s="555"/>
    </row>
    <row r="119" spans="1:15">
      <c r="C119" s="530" t="s">
        <v>38</v>
      </c>
      <c r="F119" s="535"/>
      <c r="G119" s="537"/>
      <c r="H119" s="535"/>
      <c r="I119" s="537"/>
      <c r="J119" s="535"/>
      <c r="K119" s="535"/>
      <c r="L119" s="535"/>
      <c r="O119" s="555"/>
    </row>
    <row r="120" spans="1:15">
      <c r="C120" s="530" t="s">
        <v>39</v>
      </c>
      <c r="F120" s="557"/>
      <c r="G120" s="558"/>
      <c r="H120" s="557"/>
      <c r="I120" s="558"/>
      <c r="J120" s="557"/>
      <c r="K120" s="557"/>
      <c r="L120" s="557"/>
      <c r="O120" s="555"/>
    </row>
    <row r="121" spans="1:15">
      <c r="C121" s="530" t="s">
        <v>37</v>
      </c>
      <c r="D121" s="534">
        <v>21</v>
      </c>
      <c r="F121" s="535">
        <v>3882074476</v>
      </c>
      <c r="G121" s="537"/>
      <c r="H121" s="535">
        <v>3882074476</v>
      </c>
      <c r="I121" s="537"/>
      <c r="J121" s="535">
        <v>3882074476</v>
      </c>
      <c r="K121" s="535"/>
      <c r="L121" s="535">
        <v>3882074476</v>
      </c>
    </row>
    <row r="122" spans="1:15">
      <c r="B122" s="530" t="s">
        <v>40</v>
      </c>
      <c r="D122" s="534">
        <v>21</v>
      </c>
      <c r="F122" s="535">
        <v>438704620</v>
      </c>
      <c r="G122" s="537"/>
      <c r="H122" s="535">
        <v>438704620</v>
      </c>
      <c r="I122" s="537"/>
      <c r="J122" s="535">
        <v>438704620</v>
      </c>
      <c r="K122" s="535"/>
      <c r="L122" s="535">
        <v>438704620</v>
      </c>
    </row>
    <row r="123" spans="1:15">
      <c r="B123" s="530" t="s">
        <v>41</v>
      </c>
      <c r="F123" s="535"/>
      <c r="G123" s="537"/>
      <c r="H123" s="535"/>
      <c r="I123" s="537"/>
      <c r="J123" s="535"/>
      <c r="K123" s="535"/>
      <c r="L123" s="535"/>
    </row>
    <row r="124" spans="1:15">
      <c r="C124" s="530" t="s">
        <v>42</v>
      </c>
      <c r="D124" s="534">
        <v>29</v>
      </c>
      <c r="F124" s="535">
        <v>600000000</v>
      </c>
      <c r="G124" s="537"/>
      <c r="H124" s="535">
        <v>600000000</v>
      </c>
      <c r="I124" s="537"/>
      <c r="J124" s="535">
        <v>600000000</v>
      </c>
      <c r="K124" s="535"/>
      <c r="L124" s="535">
        <v>600000000</v>
      </c>
      <c r="O124" s="555"/>
    </row>
    <row r="125" spans="1:15">
      <c r="C125" s="530" t="s">
        <v>43</v>
      </c>
      <c r="F125" s="535">
        <f>'10 CONSO (T)'!L36</f>
        <v>13419967939</v>
      </c>
      <c r="G125" s="537"/>
      <c r="H125" s="535">
        <f>'10 CONSO (T)'!L23</f>
        <v>13230057406</v>
      </c>
      <c r="I125" s="537"/>
      <c r="J125" s="535">
        <f>'11HRD(T)'!K24</f>
        <v>8389892659.5699997</v>
      </c>
      <c r="K125" s="535"/>
      <c r="L125" s="535">
        <f>'11HRD(T)'!K18</f>
        <v>7574203659</v>
      </c>
      <c r="O125" s="555"/>
    </row>
    <row r="126" spans="1:15">
      <c r="B126" s="530" t="s">
        <v>159</v>
      </c>
      <c r="D126" s="534">
        <v>22</v>
      </c>
      <c r="F126" s="539">
        <f>'10 CONSO (T)'!X36</f>
        <v>3472140768</v>
      </c>
      <c r="G126" s="540"/>
      <c r="H126" s="539">
        <f>'10 CONSO (T)'!X23</f>
        <v>-27740349</v>
      </c>
      <c r="I126" s="540"/>
      <c r="J126" s="539">
        <f>'11HRD(T)'!Q24</f>
        <v>-69959935.930000007</v>
      </c>
      <c r="K126" s="532"/>
      <c r="L126" s="539">
        <f>'11HRD(T)'!Q18</f>
        <v>17252807</v>
      </c>
      <c r="O126" s="555"/>
    </row>
    <row r="127" spans="1:15" ht="6" customHeight="1">
      <c r="F127" s="532"/>
      <c r="G127" s="540"/>
      <c r="H127" s="532"/>
      <c r="I127" s="540"/>
      <c r="J127" s="532"/>
      <c r="K127" s="532"/>
      <c r="L127" s="532"/>
      <c r="O127" s="555"/>
    </row>
    <row r="128" spans="1:15">
      <c r="A128" s="533" t="s">
        <v>598</v>
      </c>
      <c r="C128" s="518"/>
      <c r="F128" s="535">
        <f>SUM(F121:F127)</f>
        <v>21812887803</v>
      </c>
      <c r="G128" s="537"/>
      <c r="H128" s="535">
        <f>SUM(H121:H127)</f>
        <v>18123096153</v>
      </c>
      <c r="I128" s="537"/>
      <c r="J128" s="535">
        <f>SUM(J121:J127)</f>
        <v>13240711819.639999</v>
      </c>
      <c r="K128" s="535"/>
      <c r="L128" s="535">
        <f>SUM(L121:L127)</f>
        <v>12512235562</v>
      </c>
      <c r="O128" s="555"/>
    </row>
    <row r="129" spans="1:15">
      <c r="A129" s="530" t="s">
        <v>44</v>
      </c>
      <c r="B129" s="518"/>
      <c r="F129" s="539">
        <f>'10 CONSO (T)'!AB36</f>
        <v>2939442894</v>
      </c>
      <c r="G129" s="537"/>
      <c r="H129" s="539">
        <f>'10 CONSO (T)'!AB23</f>
        <v>189975407</v>
      </c>
      <c r="I129" s="537"/>
      <c r="J129" s="539">
        <v>0</v>
      </c>
      <c r="K129" s="532"/>
      <c r="L129" s="539">
        <v>0</v>
      </c>
      <c r="O129" s="555"/>
    </row>
    <row r="130" spans="1:15" ht="6" customHeight="1">
      <c r="F130" s="532"/>
      <c r="G130" s="537"/>
      <c r="H130" s="532"/>
      <c r="I130" s="537"/>
      <c r="J130" s="532"/>
      <c r="K130" s="532"/>
      <c r="L130" s="532"/>
      <c r="O130" s="555"/>
    </row>
    <row r="131" spans="1:15">
      <c r="A131" s="533" t="s">
        <v>160</v>
      </c>
      <c r="C131" s="518"/>
      <c r="F131" s="539">
        <f>SUM(F128:F130)</f>
        <v>24752330697</v>
      </c>
      <c r="G131" s="540"/>
      <c r="H131" s="539">
        <f>SUM(H128:H130)</f>
        <v>18313071560</v>
      </c>
      <c r="I131" s="540"/>
      <c r="J131" s="539">
        <f>SUM(J128:J130)</f>
        <v>13240711819.639999</v>
      </c>
      <c r="K131" s="532"/>
      <c r="L131" s="539">
        <f>SUM(L128:L130)</f>
        <v>12512235562</v>
      </c>
      <c r="O131" s="555"/>
    </row>
    <row r="132" spans="1:15" ht="6" customHeight="1">
      <c r="A132" s="533"/>
      <c r="F132" s="532"/>
      <c r="G132" s="540"/>
      <c r="H132" s="532"/>
      <c r="I132" s="540"/>
      <c r="J132" s="532"/>
      <c r="K132" s="532"/>
      <c r="L132" s="532"/>
      <c r="O132" s="555"/>
    </row>
    <row r="133" spans="1:15" ht="18.75" thickBot="1">
      <c r="A133" s="533" t="s">
        <v>161</v>
      </c>
      <c r="F133" s="543">
        <f>SUM(F131,F88)</f>
        <v>48428356372</v>
      </c>
      <c r="G133" s="537"/>
      <c r="H133" s="543">
        <f>SUM(H131,H88)</f>
        <v>49618987364</v>
      </c>
      <c r="I133" s="537"/>
      <c r="J133" s="543">
        <f>SUM(J131,J88)</f>
        <v>30445814134.639999</v>
      </c>
      <c r="K133" s="532"/>
      <c r="L133" s="543">
        <f>SUM(L131,L88)</f>
        <v>33899258665</v>
      </c>
    </row>
    <row r="134" spans="1:15" ht="18.75" thickTop="1">
      <c r="G134" s="536"/>
      <c r="H134" s="536"/>
      <c r="I134" s="536"/>
      <c r="K134" s="536"/>
      <c r="L134" s="536"/>
      <c r="O134" s="555"/>
    </row>
    <row r="135" spans="1:15">
      <c r="G135" s="536"/>
      <c r="H135" s="536"/>
      <c r="I135" s="536"/>
      <c r="K135" s="536"/>
      <c r="L135" s="536"/>
      <c r="O135" s="555"/>
    </row>
    <row r="136" spans="1:15">
      <c r="G136" s="536"/>
      <c r="H136" s="536"/>
      <c r="I136" s="536"/>
      <c r="K136" s="536"/>
      <c r="L136" s="536"/>
      <c r="O136" s="555"/>
    </row>
    <row r="137" spans="1:15">
      <c r="G137" s="536"/>
      <c r="H137" s="536"/>
      <c r="I137" s="536"/>
      <c r="K137" s="536"/>
      <c r="L137" s="536"/>
    </row>
    <row r="138" spans="1:15">
      <c r="G138" s="536"/>
      <c r="H138" s="536"/>
      <c r="I138" s="536"/>
      <c r="K138" s="536"/>
      <c r="L138" s="536"/>
    </row>
    <row r="139" spans="1:15">
      <c r="G139" s="536"/>
      <c r="H139" s="536"/>
      <c r="I139" s="536"/>
      <c r="K139" s="536"/>
      <c r="L139" s="536"/>
    </row>
    <row r="140" spans="1:15">
      <c r="G140" s="536"/>
      <c r="H140" s="536"/>
      <c r="I140" s="536"/>
      <c r="K140" s="536"/>
      <c r="L140" s="536"/>
    </row>
    <row r="141" spans="1:15">
      <c r="G141" s="536"/>
      <c r="H141" s="536"/>
      <c r="I141" s="536"/>
      <c r="K141" s="536"/>
      <c r="L141" s="536"/>
    </row>
    <row r="142" spans="1:15">
      <c r="G142" s="536"/>
      <c r="H142" s="536"/>
      <c r="I142" s="536"/>
      <c r="K142" s="536"/>
      <c r="L142" s="536"/>
    </row>
    <row r="143" spans="1:15">
      <c r="G143" s="536"/>
      <c r="H143" s="536"/>
      <c r="I143" s="536"/>
      <c r="K143" s="536"/>
      <c r="L143" s="536"/>
    </row>
    <row r="144" spans="1:15">
      <c r="G144" s="536"/>
      <c r="H144" s="536"/>
      <c r="I144" s="536"/>
      <c r="K144" s="536"/>
      <c r="L144" s="536"/>
    </row>
    <row r="145" spans="1:12">
      <c r="G145" s="536"/>
      <c r="H145" s="536"/>
      <c r="I145" s="536"/>
      <c r="K145" s="536"/>
      <c r="L145" s="536"/>
    </row>
    <row r="146" spans="1:12">
      <c r="G146" s="536"/>
      <c r="H146" s="536"/>
      <c r="I146" s="536"/>
      <c r="K146" s="536"/>
      <c r="L146" s="536"/>
    </row>
    <row r="147" spans="1:12">
      <c r="G147" s="536"/>
      <c r="H147" s="536"/>
      <c r="I147" s="536"/>
      <c r="K147" s="536"/>
      <c r="L147" s="536"/>
    </row>
    <row r="148" spans="1:12">
      <c r="G148" s="536"/>
      <c r="H148" s="536"/>
      <c r="I148" s="536"/>
      <c r="K148" s="536"/>
      <c r="L148" s="536"/>
    </row>
    <row r="149" spans="1:12">
      <c r="G149" s="536"/>
      <c r="H149" s="536"/>
      <c r="I149" s="536"/>
      <c r="K149" s="536"/>
      <c r="L149" s="536"/>
    </row>
    <row r="150" spans="1:12" ht="21.95" customHeight="1">
      <c r="A150" s="544" t="s">
        <v>179</v>
      </c>
      <c r="B150" s="545"/>
      <c r="C150" s="545"/>
      <c r="D150" s="546"/>
      <c r="E150" s="544"/>
      <c r="F150" s="547"/>
      <c r="G150" s="547"/>
      <c r="H150" s="539"/>
      <c r="I150" s="539"/>
      <c r="J150" s="548"/>
      <c r="K150" s="547"/>
      <c r="L150" s="547"/>
    </row>
    <row r="153" spans="1:12" ht="21.95" customHeight="1"/>
  </sheetData>
  <mergeCells count="10">
    <mergeCell ref="A76:C76"/>
    <mergeCell ref="J106:L106"/>
    <mergeCell ref="A110:C110"/>
    <mergeCell ref="J5:L5"/>
    <mergeCell ref="A9:C9"/>
    <mergeCell ref="J54:L54"/>
    <mergeCell ref="A58:C58"/>
    <mergeCell ref="F5:H5"/>
    <mergeCell ref="F54:H54"/>
    <mergeCell ref="F106:H106"/>
  </mergeCells>
  <pageMargins left="0.8" right="0.5" top="0.5" bottom="0.6" header="0.49" footer="0.4"/>
  <pageSetup paperSize="9" firstPageNumber="5" fitToHeight="0" orientation="portrait" blackAndWhite="1" useFirstPageNumber="1" horizontalDpi="1200" verticalDpi="1200" r:id="rId1"/>
  <headerFooter>
    <oddFooter>&amp;R&amp;"Angsana New,Regular"&amp;12   &amp;P</oddFooter>
  </headerFooter>
  <rowBreaks count="2" manualBreakCount="2">
    <brk id="49" max="16383" man="1"/>
    <brk id="101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3" tint="0.59999389629810485"/>
  </sheetPr>
  <dimension ref="A1:N165"/>
  <sheetViews>
    <sheetView topLeftCell="A121" zoomScale="110" zoomScaleNormal="110" zoomScaleSheetLayoutView="110" workbookViewId="0">
      <selection activeCell="D17" sqref="D17"/>
    </sheetView>
  </sheetViews>
  <sheetFormatPr defaultColWidth="10.5" defaultRowHeight="15.95" customHeight="1"/>
  <cols>
    <col min="1" max="3" width="2" style="224" customWidth="1"/>
    <col min="4" max="4" width="8" style="224" customWidth="1"/>
    <col min="5" max="5" width="26.5" style="224" customWidth="1"/>
    <col min="6" max="6" width="7.5" style="224" customWidth="1"/>
    <col min="7" max="7" width="1.1640625" style="224" customWidth="1"/>
    <col min="8" max="8" width="15.6640625" style="251" customWidth="1"/>
    <col min="9" max="9" width="1.1640625" style="251" customWidth="1"/>
    <col min="10" max="10" width="15.6640625" style="251" customWidth="1"/>
    <col min="11" max="11" width="1.1640625" style="251" customWidth="1"/>
    <col min="12" max="12" width="16.1640625" style="251" customWidth="1"/>
    <col min="13" max="13" width="1.1640625" style="251" customWidth="1"/>
    <col min="14" max="14" width="16.1640625" style="251" customWidth="1"/>
    <col min="15" max="244" width="10.5" style="224"/>
    <col min="245" max="258" width="10.5" style="224" customWidth="1"/>
    <col min="259" max="500" width="10.5" style="224"/>
    <col min="501" max="514" width="10.5" style="224" customWidth="1"/>
    <col min="515" max="756" width="10.5" style="224"/>
    <col min="757" max="770" width="10.5" style="224" customWidth="1"/>
    <col min="771" max="1012" width="10.5" style="224"/>
    <col min="1013" max="1026" width="10.5" style="224" customWidth="1"/>
    <col min="1027" max="1268" width="10.5" style="224"/>
    <col min="1269" max="1282" width="10.5" style="224" customWidth="1"/>
    <col min="1283" max="1524" width="10.5" style="224"/>
    <col min="1525" max="1538" width="10.5" style="224" customWidth="1"/>
    <col min="1539" max="1780" width="10.5" style="224"/>
    <col min="1781" max="1794" width="10.5" style="224" customWidth="1"/>
    <col min="1795" max="2036" width="10.5" style="224"/>
    <col min="2037" max="2050" width="10.5" style="224" customWidth="1"/>
    <col min="2051" max="2292" width="10.5" style="224"/>
    <col min="2293" max="2306" width="10.5" style="224" customWidth="1"/>
    <col min="2307" max="2548" width="10.5" style="224"/>
    <col min="2549" max="2562" width="10.5" style="224" customWidth="1"/>
    <col min="2563" max="2804" width="10.5" style="224"/>
    <col min="2805" max="2818" width="10.5" style="224" customWidth="1"/>
    <col min="2819" max="3060" width="10.5" style="224"/>
    <col min="3061" max="3074" width="10.5" style="224" customWidth="1"/>
    <col min="3075" max="3316" width="10.5" style="224"/>
    <col min="3317" max="3330" width="10.5" style="224" customWidth="1"/>
    <col min="3331" max="3572" width="10.5" style="224"/>
    <col min="3573" max="3586" width="10.5" style="224" customWidth="1"/>
    <col min="3587" max="3828" width="10.5" style="224"/>
    <col min="3829" max="3842" width="10.5" style="224" customWidth="1"/>
    <col min="3843" max="4084" width="10.5" style="224"/>
    <col min="4085" max="4098" width="10.5" style="224" customWidth="1"/>
    <col min="4099" max="4340" width="10.5" style="224"/>
    <col min="4341" max="4354" width="10.5" style="224" customWidth="1"/>
    <col min="4355" max="4596" width="10.5" style="224"/>
    <col min="4597" max="4610" width="10.5" style="224" customWidth="1"/>
    <col min="4611" max="4852" width="10.5" style="224"/>
    <col min="4853" max="4866" width="10.5" style="224" customWidth="1"/>
    <col min="4867" max="5108" width="10.5" style="224"/>
    <col min="5109" max="5122" width="10.5" style="224" customWidth="1"/>
    <col min="5123" max="5364" width="10.5" style="224"/>
    <col min="5365" max="5378" width="10.5" style="224" customWidth="1"/>
    <col min="5379" max="5620" width="10.5" style="224"/>
    <col min="5621" max="5634" width="10.5" style="224" customWidth="1"/>
    <col min="5635" max="5876" width="10.5" style="224"/>
    <col min="5877" max="5890" width="10.5" style="224" customWidth="1"/>
    <col min="5891" max="6132" width="10.5" style="224"/>
    <col min="6133" max="6146" width="10.5" style="224" customWidth="1"/>
    <col min="6147" max="6388" width="10.5" style="224"/>
    <col min="6389" max="6402" width="10.5" style="224" customWidth="1"/>
    <col min="6403" max="6644" width="10.5" style="224"/>
    <col min="6645" max="6658" width="10.5" style="224" customWidth="1"/>
    <col min="6659" max="6900" width="10.5" style="224"/>
    <col min="6901" max="6914" width="10.5" style="224" customWidth="1"/>
    <col min="6915" max="7156" width="10.5" style="224"/>
    <col min="7157" max="7170" width="10.5" style="224" customWidth="1"/>
    <col min="7171" max="7412" width="10.5" style="224"/>
    <col min="7413" max="7426" width="10.5" style="224" customWidth="1"/>
    <col min="7427" max="7668" width="10.5" style="224"/>
    <col min="7669" max="7682" width="10.5" style="224" customWidth="1"/>
    <col min="7683" max="7924" width="10.5" style="224"/>
    <col min="7925" max="7938" width="10.5" style="224" customWidth="1"/>
    <col min="7939" max="8180" width="10.5" style="224"/>
    <col min="8181" max="8194" width="10.5" style="224" customWidth="1"/>
    <col min="8195" max="8436" width="10.5" style="224"/>
    <col min="8437" max="8450" width="10.5" style="224" customWidth="1"/>
    <col min="8451" max="8692" width="10.5" style="224"/>
    <col min="8693" max="8706" width="10.5" style="224" customWidth="1"/>
    <col min="8707" max="8948" width="10.5" style="224"/>
    <col min="8949" max="8962" width="10.5" style="224" customWidth="1"/>
    <col min="8963" max="9204" width="10.5" style="224"/>
    <col min="9205" max="9218" width="10.5" style="224" customWidth="1"/>
    <col min="9219" max="9460" width="10.5" style="224"/>
    <col min="9461" max="9474" width="10.5" style="224" customWidth="1"/>
    <col min="9475" max="9716" width="10.5" style="224"/>
    <col min="9717" max="9730" width="10.5" style="224" customWidth="1"/>
    <col min="9731" max="9972" width="10.5" style="224"/>
    <col min="9973" max="9986" width="10.5" style="224" customWidth="1"/>
    <col min="9987" max="10228" width="10.5" style="224"/>
    <col min="10229" max="10242" width="10.5" style="224" customWidth="1"/>
    <col min="10243" max="10484" width="10.5" style="224"/>
    <col min="10485" max="10498" width="10.5" style="224" customWidth="1"/>
    <col min="10499" max="10740" width="10.5" style="224"/>
    <col min="10741" max="10754" width="10.5" style="224" customWidth="1"/>
    <col min="10755" max="10996" width="10.5" style="224"/>
    <col min="10997" max="11010" width="10.5" style="224" customWidth="1"/>
    <col min="11011" max="11252" width="10.5" style="224"/>
    <col min="11253" max="11266" width="10.5" style="224" customWidth="1"/>
    <col min="11267" max="11508" width="10.5" style="224"/>
    <col min="11509" max="11522" width="10.5" style="224" customWidth="1"/>
    <col min="11523" max="11764" width="10.5" style="224"/>
    <col min="11765" max="11778" width="10.5" style="224" customWidth="1"/>
    <col min="11779" max="12020" width="10.5" style="224"/>
    <col min="12021" max="12034" width="10.5" style="224" customWidth="1"/>
    <col min="12035" max="12276" width="10.5" style="224"/>
    <col min="12277" max="12290" width="10.5" style="224" customWidth="1"/>
    <col min="12291" max="12532" width="10.5" style="224"/>
    <col min="12533" max="12546" width="10.5" style="224" customWidth="1"/>
    <col min="12547" max="12788" width="10.5" style="224"/>
    <col min="12789" max="12802" width="10.5" style="224" customWidth="1"/>
    <col min="12803" max="13044" width="10.5" style="224"/>
    <col min="13045" max="13058" width="10.5" style="224" customWidth="1"/>
    <col min="13059" max="13300" width="10.5" style="224"/>
    <col min="13301" max="13314" width="10.5" style="224" customWidth="1"/>
    <col min="13315" max="13556" width="10.5" style="224"/>
    <col min="13557" max="13570" width="10.5" style="224" customWidth="1"/>
    <col min="13571" max="13812" width="10.5" style="224"/>
    <col min="13813" max="13826" width="10.5" style="224" customWidth="1"/>
    <col min="13827" max="14068" width="10.5" style="224"/>
    <col min="14069" max="14082" width="10.5" style="224" customWidth="1"/>
    <col min="14083" max="14324" width="10.5" style="224"/>
    <col min="14325" max="14338" width="10.5" style="224" customWidth="1"/>
    <col min="14339" max="14580" width="10.5" style="224"/>
    <col min="14581" max="14594" width="10.5" style="224" customWidth="1"/>
    <col min="14595" max="14836" width="10.5" style="224"/>
    <col min="14837" max="14850" width="10.5" style="224" customWidth="1"/>
    <col min="14851" max="15092" width="10.5" style="224"/>
    <col min="15093" max="15106" width="10.5" style="224" customWidth="1"/>
    <col min="15107" max="15348" width="10.5" style="224"/>
    <col min="15349" max="15362" width="10.5" style="224" customWidth="1"/>
    <col min="15363" max="15604" width="10.5" style="224"/>
    <col min="15605" max="15618" width="10.5" style="224" customWidth="1"/>
    <col min="15619" max="15860" width="10.5" style="224"/>
    <col min="15861" max="15874" width="10.5" style="224" customWidth="1"/>
    <col min="15875" max="16116" width="10.5" style="224"/>
    <col min="16117" max="16130" width="10.5" style="224" customWidth="1"/>
    <col min="16131" max="16384" width="10.5" style="224"/>
  </cols>
  <sheetData>
    <row r="1" spans="1:14" ht="17.25" customHeight="1">
      <c r="A1" s="628" t="s">
        <v>421</v>
      </c>
      <c r="B1" s="628"/>
      <c r="C1" s="628"/>
      <c r="D1" s="628"/>
      <c r="E1" s="628"/>
      <c r="F1" s="628"/>
      <c r="G1" s="628"/>
      <c r="H1" s="628"/>
      <c r="I1" s="628"/>
      <c r="J1" s="628"/>
      <c r="K1" s="628"/>
      <c r="L1" s="628"/>
      <c r="M1" s="628"/>
      <c r="N1" s="628"/>
    </row>
    <row r="2" spans="1:14" ht="17.25" customHeight="1">
      <c r="A2" s="628" t="s">
        <v>235</v>
      </c>
      <c r="B2" s="628"/>
      <c r="C2" s="628"/>
      <c r="D2" s="628"/>
      <c r="E2" s="628"/>
      <c r="F2" s="628"/>
      <c r="G2" s="628"/>
      <c r="H2" s="628"/>
      <c r="I2" s="628"/>
      <c r="J2" s="628"/>
      <c r="K2" s="628"/>
      <c r="L2" s="628"/>
      <c r="M2" s="628"/>
      <c r="N2" s="628"/>
    </row>
    <row r="3" spans="1:14" ht="17.25" customHeight="1">
      <c r="A3" s="625" t="s">
        <v>588</v>
      </c>
      <c r="B3" s="625"/>
      <c r="C3" s="625"/>
      <c r="D3" s="625"/>
      <c r="E3" s="625"/>
      <c r="F3" s="625"/>
      <c r="G3" s="625"/>
      <c r="H3" s="625"/>
      <c r="I3" s="625"/>
      <c r="J3" s="625"/>
      <c r="K3" s="625"/>
      <c r="L3" s="625"/>
      <c r="M3" s="625"/>
      <c r="N3" s="625"/>
    </row>
    <row r="4" spans="1:14" ht="17.25" customHeight="1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</row>
    <row r="5" spans="1:14" ht="15.95" customHeight="1">
      <c r="A5" s="225"/>
      <c r="B5" s="225"/>
      <c r="C5" s="225"/>
      <c r="D5" s="225"/>
      <c r="E5" s="225"/>
      <c r="F5" s="225"/>
      <c r="G5" s="225"/>
      <c r="H5" s="226"/>
      <c r="I5" s="226"/>
      <c r="J5" s="226"/>
      <c r="K5" s="226"/>
      <c r="L5" s="226"/>
      <c r="M5" s="226"/>
      <c r="N5" s="226"/>
    </row>
    <row r="6" spans="1:14" ht="15.95" customHeight="1">
      <c r="A6" s="225"/>
      <c r="B6" s="225"/>
      <c r="C6" s="225"/>
      <c r="D6" s="225"/>
      <c r="E6" s="225"/>
      <c r="F6" s="225"/>
      <c r="G6" s="225"/>
      <c r="H6" s="629" t="s">
        <v>625</v>
      </c>
      <c r="I6" s="629"/>
      <c r="J6" s="629"/>
      <c r="K6" s="226"/>
      <c r="L6" s="629" t="s">
        <v>626</v>
      </c>
      <c r="M6" s="629"/>
      <c r="N6" s="629"/>
    </row>
    <row r="7" spans="1:14" ht="15.95" customHeight="1">
      <c r="A7" s="225"/>
      <c r="B7" s="225"/>
      <c r="C7" s="225"/>
      <c r="D7" s="225"/>
      <c r="E7" s="225"/>
      <c r="F7" s="227"/>
      <c r="G7" s="228"/>
      <c r="H7" s="626" t="s">
        <v>624</v>
      </c>
      <c r="I7" s="626"/>
      <c r="J7" s="626"/>
      <c r="K7" s="626"/>
      <c r="L7" s="627" t="s">
        <v>624</v>
      </c>
      <c r="M7" s="627"/>
      <c r="N7" s="627"/>
    </row>
    <row r="8" spans="1:14" ht="15.95" customHeight="1">
      <c r="A8" s="229"/>
      <c r="B8" s="229"/>
      <c r="C8" s="229"/>
      <c r="D8" s="228"/>
      <c r="E8" s="228"/>
      <c r="F8" s="230"/>
      <c r="G8" s="230"/>
      <c r="H8" s="231" t="s">
        <v>589</v>
      </c>
      <c r="I8" s="232"/>
      <c r="J8" s="231" t="s">
        <v>236</v>
      </c>
      <c r="K8" s="233"/>
      <c r="L8" s="231" t="s">
        <v>589</v>
      </c>
      <c r="M8" s="232"/>
      <c r="N8" s="231" t="s">
        <v>236</v>
      </c>
    </row>
    <row r="9" spans="1:14" ht="15.95" customHeight="1">
      <c r="A9" s="229"/>
      <c r="B9" s="229"/>
      <c r="C9" s="229"/>
      <c r="D9" s="228"/>
      <c r="E9" s="228"/>
      <c r="F9" s="234" t="s">
        <v>238</v>
      </c>
      <c r="G9" s="235"/>
      <c r="H9" s="236" t="s">
        <v>239</v>
      </c>
      <c r="I9" s="237"/>
      <c r="J9" s="236" t="s">
        <v>239</v>
      </c>
      <c r="K9" s="238"/>
      <c r="L9" s="236" t="s">
        <v>239</v>
      </c>
      <c r="M9" s="237"/>
      <c r="N9" s="236" t="s">
        <v>239</v>
      </c>
    </row>
    <row r="10" spans="1:14" ht="15.95" customHeight="1">
      <c r="A10" s="229"/>
      <c r="B10" s="229"/>
      <c r="C10" s="229"/>
      <c r="D10" s="228"/>
      <c r="E10" s="228"/>
      <c r="F10" s="239"/>
      <c r="G10" s="235"/>
      <c r="H10" s="240"/>
      <c r="I10" s="232"/>
      <c r="J10" s="240"/>
      <c r="K10" s="233"/>
      <c r="L10" s="240"/>
      <c r="M10" s="232"/>
      <c r="N10" s="240"/>
    </row>
    <row r="11" spans="1:14" ht="15.95" customHeight="1">
      <c r="A11" s="241" t="s">
        <v>240</v>
      </c>
      <c r="B11" s="241"/>
      <c r="C11" s="241"/>
      <c r="D11" s="241"/>
      <c r="E11" s="241"/>
      <c r="F11" s="241"/>
      <c r="G11" s="241"/>
      <c r="H11" s="242"/>
      <c r="I11" s="242"/>
      <c r="J11" s="242"/>
      <c r="K11" s="242"/>
      <c r="L11" s="242"/>
      <c r="M11" s="242"/>
      <c r="N11" s="242"/>
    </row>
    <row r="12" spans="1:14" ht="15.95" customHeight="1">
      <c r="A12" s="229"/>
      <c r="B12" s="229"/>
      <c r="C12" s="229"/>
      <c r="D12" s="228"/>
      <c r="E12" s="228"/>
      <c r="F12" s="243"/>
      <c r="G12" s="228"/>
      <c r="H12" s="244"/>
      <c r="I12" s="245"/>
      <c r="J12" s="245"/>
      <c r="K12" s="245"/>
      <c r="L12" s="244"/>
      <c r="M12" s="245"/>
      <c r="N12" s="245"/>
    </row>
    <row r="13" spans="1:14" ht="15.95" customHeight="1">
      <c r="A13" s="241" t="s">
        <v>241</v>
      </c>
      <c r="B13" s="229"/>
      <c r="C13" s="229"/>
      <c r="D13" s="228"/>
      <c r="E13" s="228"/>
      <c r="F13" s="246"/>
      <c r="G13" s="228"/>
      <c r="H13" s="247"/>
      <c r="I13" s="247"/>
      <c r="J13" s="247"/>
      <c r="K13" s="247"/>
      <c r="L13" s="247"/>
      <c r="M13" s="247"/>
      <c r="N13" s="247"/>
    </row>
    <row r="14" spans="1:14" ht="15.95" customHeight="1">
      <c r="A14" s="241"/>
      <c r="B14" s="229"/>
      <c r="C14" s="229"/>
      <c r="D14" s="228"/>
      <c r="E14" s="228"/>
      <c r="F14" s="246"/>
      <c r="G14" s="228"/>
      <c r="H14" s="247"/>
      <c r="I14" s="247"/>
      <c r="J14" s="247"/>
      <c r="K14" s="247"/>
      <c r="L14" s="247"/>
      <c r="M14" s="247"/>
      <c r="N14" s="247"/>
    </row>
    <row r="15" spans="1:14" ht="15.95" customHeight="1">
      <c r="A15" s="229" t="s">
        <v>242</v>
      </c>
      <c r="B15" s="229"/>
      <c r="C15" s="229"/>
      <c r="D15" s="228"/>
      <c r="E15" s="228"/>
      <c r="F15" s="246">
        <f>'BS(T)5-7'!D13</f>
        <v>7</v>
      </c>
      <c r="G15" s="228"/>
      <c r="H15" s="248">
        <f>+'BS(T)5-7'!F13</f>
        <v>1616903884</v>
      </c>
      <c r="I15" s="249"/>
      <c r="J15" s="248">
        <v>2403686060</v>
      </c>
      <c r="K15" s="249"/>
      <c r="L15" s="248">
        <f>+'BS(T)5-7'!J13</f>
        <v>205825224</v>
      </c>
      <c r="M15" s="249"/>
      <c r="N15" s="248">
        <v>748077021</v>
      </c>
    </row>
    <row r="16" spans="1:14" ht="15.95" customHeight="1">
      <c r="A16" s="229" t="s">
        <v>243</v>
      </c>
      <c r="B16" s="229"/>
      <c r="C16" s="229"/>
      <c r="D16" s="228"/>
      <c r="E16" s="228"/>
      <c r="F16" s="246">
        <f>'BS(T)5-7'!D14</f>
        <v>8</v>
      </c>
      <c r="G16" s="228"/>
      <c r="H16" s="248">
        <f>+'BS(T)5-7'!F14</f>
        <v>507551442</v>
      </c>
      <c r="I16" s="249"/>
      <c r="J16" s="248">
        <v>759211656</v>
      </c>
      <c r="K16" s="249"/>
      <c r="L16" s="248">
        <f>+'BS(T)5-7'!J14</f>
        <v>259892532</v>
      </c>
      <c r="M16" s="249"/>
      <c r="N16" s="248">
        <v>631308997</v>
      </c>
    </row>
    <row r="17" spans="1:14" ht="15.95" customHeight="1">
      <c r="A17" s="229" t="s">
        <v>507</v>
      </c>
      <c r="B17" s="229"/>
      <c r="C17" s="229"/>
      <c r="D17" s="228"/>
      <c r="E17" s="228"/>
      <c r="F17" s="246">
        <f>'BS(T)5-7'!$D$15</f>
        <v>34</v>
      </c>
      <c r="G17" s="250"/>
      <c r="H17" s="248" t="e">
        <f>+'BS(T)5-7'!#REF!</f>
        <v>#REF!</v>
      </c>
      <c r="I17" s="248"/>
      <c r="J17" s="248">
        <v>18531899999.999992</v>
      </c>
      <c r="K17" s="248"/>
      <c r="L17" s="248" t="e">
        <f>+'BS(T)5-7'!#REF!</f>
        <v>#REF!</v>
      </c>
      <c r="M17" s="248"/>
      <c r="N17" s="248">
        <v>18753391010</v>
      </c>
    </row>
    <row r="18" spans="1:14" ht="15.95" customHeight="1">
      <c r="A18" s="229" t="s">
        <v>244</v>
      </c>
      <c r="B18" s="229"/>
      <c r="C18" s="229"/>
      <c r="D18" s="228"/>
      <c r="E18" s="228"/>
      <c r="H18" s="248">
        <f>+'BS(T)5-7'!F15</f>
        <v>15939764999.999996</v>
      </c>
      <c r="I18" s="224"/>
      <c r="K18" s="224"/>
      <c r="L18" s="248">
        <f>+'BS(T)5-7'!J15</f>
        <v>16359450000</v>
      </c>
      <c r="M18" s="224"/>
    </row>
    <row r="19" spans="1:14" ht="15.95" customHeight="1">
      <c r="A19" s="229"/>
      <c r="B19" s="229" t="s">
        <v>245</v>
      </c>
      <c r="C19" s="229"/>
      <c r="D19" s="228"/>
      <c r="E19" s="228"/>
      <c r="F19" s="246">
        <f>'BS(T)5-7'!$D$16</f>
        <v>9</v>
      </c>
      <c r="G19" s="250"/>
      <c r="H19" s="248">
        <f>+'BS(T)5-7'!F16</f>
        <v>11692919477</v>
      </c>
      <c r="I19" s="248"/>
      <c r="J19" s="248">
        <v>12469962015</v>
      </c>
      <c r="K19" s="248"/>
      <c r="L19" s="248">
        <f>+'BS(T)5-7'!J16</f>
        <v>3740186397</v>
      </c>
      <c r="M19" s="248"/>
      <c r="N19" s="248">
        <v>4167362241</v>
      </c>
    </row>
    <row r="20" spans="1:14" ht="15.95" customHeight="1">
      <c r="A20" s="229" t="s">
        <v>246</v>
      </c>
      <c r="B20" s="229"/>
      <c r="C20" s="229"/>
      <c r="D20" s="228"/>
      <c r="E20" s="228"/>
      <c r="F20" s="246"/>
      <c r="G20" s="228"/>
      <c r="H20" s="248">
        <f>+'BS(T)5-7'!F17</f>
        <v>621286546</v>
      </c>
      <c r="I20" s="248"/>
      <c r="J20" s="248">
        <v>677479707</v>
      </c>
      <c r="K20" s="248"/>
      <c r="L20" s="248">
        <f>+'BS(T)5-7'!J17</f>
        <v>8263198</v>
      </c>
      <c r="M20" s="248"/>
      <c r="N20" s="248">
        <v>40433523</v>
      </c>
    </row>
    <row r="21" spans="1:14" ht="15.95" customHeight="1">
      <c r="A21" s="252" t="s">
        <v>247</v>
      </c>
      <c r="B21" s="229"/>
      <c r="C21" s="228"/>
      <c r="D21" s="228"/>
      <c r="E21" s="228"/>
      <c r="F21" s="246">
        <f>'BS(T)5-7'!$D$18</f>
        <v>10</v>
      </c>
      <c r="G21" s="228"/>
      <c r="H21" s="253">
        <f>+'BS(T)5-7'!F18</f>
        <v>482739314</v>
      </c>
      <c r="I21" s="248"/>
      <c r="J21" s="253">
        <v>0</v>
      </c>
      <c r="K21" s="248"/>
      <c r="L21" s="253">
        <f>+'BS(T)5-7'!J18</f>
        <v>0</v>
      </c>
      <c r="M21" s="248"/>
      <c r="N21" s="253">
        <v>0</v>
      </c>
    </row>
    <row r="22" spans="1:14" ht="15.95" customHeight="1">
      <c r="A22" s="229"/>
      <c r="B22" s="229"/>
      <c r="C22" s="229"/>
      <c r="D22" s="228"/>
      <c r="E22" s="228"/>
      <c r="F22" s="246"/>
      <c r="G22" s="228"/>
      <c r="H22" s="254"/>
      <c r="I22" s="254"/>
      <c r="J22" s="254"/>
      <c r="K22" s="254"/>
      <c r="L22" s="254"/>
      <c r="M22" s="254"/>
      <c r="N22" s="254"/>
    </row>
    <row r="23" spans="1:14" ht="15.95" customHeight="1">
      <c r="A23" s="255" t="s">
        <v>248</v>
      </c>
      <c r="B23" s="229"/>
      <c r="C23" s="229"/>
      <c r="D23" s="250"/>
      <c r="E23" s="228"/>
      <c r="F23" s="246"/>
      <c r="G23" s="228"/>
      <c r="H23" s="253" t="e">
        <f>SUM(H15:H21)</f>
        <v>#REF!</v>
      </c>
      <c r="I23" s="248"/>
      <c r="J23" s="253">
        <f>SUM(J15:J21)</f>
        <v>34842239437.999992</v>
      </c>
      <c r="K23" s="248"/>
      <c r="L23" s="253" t="e">
        <f>SUM(L15:L21)</f>
        <v>#REF!</v>
      </c>
      <c r="M23" s="248"/>
      <c r="N23" s="253">
        <f>SUM(N15:N21)</f>
        <v>24340572792</v>
      </c>
    </row>
    <row r="24" spans="1:14" ht="15.95" customHeight="1">
      <c r="A24" s="229"/>
      <c r="B24" s="229"/>
      <c r="C24" s="229"/>
      <c r="D24" s="228"/>
      <c r="E24" s="228"/>
      <c r="F24" s="246"/>
      <c r="G24" s="228"/>
      <c r="H24" s="248"/>
      <c r="I24" s="248"/>
      <c r="J24" s="248"/>
      <c r="K24" s="248"/>
      <c r="L24" s="248"/>
      <c r="M24" s="248"/>
      <c r="N24" s="248"/>
    </row>
    <row r="25" spans="1:14" ht="15.95" customHeight="1">
      <c r="A25" s="255" t="s">
        <v>249</v>
      </c>
      <c r="B25" s="229"/>
      <c r="C25" s="228"/>
      <c r="D25" s="228"/>
      <c r="E25" s="228"/>
      <c r="F25" s="246"/>
      <c r="G25" s="228"/>
      <c r="H25" s="248"/>
      <c r="I25" s="248"/>
      <c r="J25" s="248"/>
      <c r="K25" s="248"/>
      <c r="L25" s="248"/>
      <c r="M25" s="248"/>
      <c r="N25" s="248"/>
    </row>
    <row r="26" spans="1:14" ht="15.95" customHeight="1">
      <c r="A26" s="255"/>
      <c r="B26" s="229"/>
      <c r="C26" s="229"/>
      <c r="D26" s="228"/>
      <c r="E26" s="228"/>
      <c r="F26" s="246"/>
      <c r="G26" s="228"/>
      <c r="H26" s="248"/>
      <c r="I26" s="248"/>
      <c r="J26" s="248"/>
      <c r="K26" s="248"/>
      <c r="L26" s="248"/>
      <c r="M26" s="248"/>
      <c r="N26" s="248"/>
    </row>
    <row r="27" spans="1:14" ht="15.95" customHeight="1">
      <c r="A27" s="229" t="s">
        <v>250</v>
      </c>
      <c r="B27" s="229"/>
      <c r="C27" s="229"/>
      <c r="D27" s="250"/>
      <c r="E27" s="228"/>
      <c r="F27" s="246">
        <f>'BS(T)5-7'!D24</f>
        <v>11</v>
      </c>
      <c r="G27" s="228"/>
      <c r="H27" s="248">
        <f>+'BS(T)5-7'!F24</f>
        <v>705099746</v>
      </c>
      <c r="I27" s="248"/>
      <c r="J27" s="248">
        <v>854537620</v>
      </c>
      <c r="K27" s="248"/>
      <c r="L27" s="248">
        <f>+'BS(T)5-7'!J24</f>
        <v>705099746</v>
      </c>
      <c r="M27" s="248"/>
      <c r="N27" s="248">
        <v>854537620</v>
      </c>
    </row>
    <row r="28" spans="1:14" ht="15.95" customHeight="1">
      <c r="A28" s="229" t="s">
        <v>251</v>
      </c>
      <c r="B28" s="229"/>
      <c r="C28" s="229"/>
      <c r="D28" s="250"/>
      <c r="E28" s="228"/>
      <c r="F28" s="256">
        <f>'BS(T)5-7'!D25</f>
        <v>12</v>
      </c>
      <c r="G28" s="257"/>
      <c r="H28" s="248">
        <f>+'BS(T)5-7'!F25</f>
        <v>11057723556</v>
      </c>
      <c r="I28" s="249"/>
      <c r="J28" s="248">
        <v>8628187960</v>
      </c>
      <c r="K28" s="249"/>
      <c r="L28" s="248">
        <f>+'BS(T)5-7'!J25</f>
        <v>1062687935</v>
      </c>
      <c r="M28" s="249"/>
      <c r="N28" s="248">
        <v>1078871000</v>
      </c>
    </row>
    <row r="29" spans="1:14" ht="15.95" customHeight="1">
      <c r="A29" s="229" t="s">
        <v>252</v>
      </c>
      <c r="B29" s="229"/>
      <c r="C29" s="229"/>
      <c r="D29" s="250"/>
      <c r="E29" s="228"/>
      <c r="F29" s="256">
        <f>'BS(T)5-7'!D26</f>
        <v>12</v>
      </c>
      <c r="G29" s="257"/>
      <c r="H29" s="248">
        <f>+'BS(T)5-7'!F26</f>
        <v>0</v>
      </c>
      <c r="I29" s="249"/>
      <c r="J29" s="248">
        <v>0</v>
      </c>
      <c r="K29" s="249"/>
      <c r="L29" s="248">
        <f>+'BS(T)5-7'!J26</f>
        <v>7827611591</v>
      </c>
      <c r="M29" s="249"/>
      <c r="N29" s="248">
        <v>7351861591</v>
      </c>
    </row>
    <row r="30" spans="1:14" ht="15.95" customHeight="1">
      <c r="A30" s="229" t="s">
        <v>461</v>
      </c>
      <c r="B30" s="229"/>
      <c r="C30" s="229"/>
      <c r="D30" s="250"/>
      <c r="E30" s="228"/>
      <c r="F30" s="256">
        <f>'BS(T)5-7'!D27</f>
        <v>12</v>
      </c>
      <c r="G30" s="257"/>
      <c r="H30" s="248">
        <f>+'BS(T)5-7'!F27</f>
        <v>436810605</v>
      </c>
      <c r="I30" s="248"/>
      <c r="J30" s="248">
        <v>298623428</v>
      </c>
      <c r="K30" s="248"/>
      <c r="L30" s="248">
        <f>+'BS(T)5-7'!J27</f>
        <v>0</v>
      </c>
      <c r="M30" s="249"/>
      <c r="N30" s="248">
        <v>0</v>
      </c>
    </row>
    <row r="31" spans="1:14" ht="15.95" customHeight="1">
      <c r="A31" s="229" t="s">
        <v>253</v>
      </c>
      <c r="B31" s="229"/>
      <c r="C31" s="229"/>
      <c r="D31" s="250"/>
      <c r="E31" s="228"/>
      <c r="F31" s="246">
        <f>'BS(T)5-7'!D28</f>
        <v>13</v>
      </c>
      <c r="G31" s="228"/>
      <c r="H31" s="248">
        <f>+'BS(T)5-7'!F28</f>
        <v>144283009.99999997</v>
      </c>
      <c r="I31" s="249"/>
      <c r="J31" s="248">
        <v>144283010</v>
      </c>
      <c r="K31" s="249"/>
      <c r="L31" s="248">
        <f>+'BS(T)5-7'!J28</f>
        <v>0</v>
      </c>
      <c r="M31" s="248"/>
      <c r="N31" s="248">
        <v>0</v>
      </c>
    </row>
    <row r="32" spans="1:14" ht="15.95" customHeight="1">
      <c r="A32" s="229" t="s">
        <v>474</v>
      </c>
      <c r="B32" s="229"/>
      <c r="C32" s="229"/>
      <c r="D32" s="250"/>
      <c r="E32" s="228"/>
      <c r="F32" s="258">
        <f>'BS(T)5-7'!D29</f>
        <v>14</v>
      </c>
      <c r="G32" s="257"/>
      <c r="H32" s="248">
        <f>+'BS(T)5-7'!F29</f>
        <v>2430051890</v>
      </c>
      <c r="I32" s="249"/>
      <c r="J32" s="248">
        <v>2507251492</v>
      </c>
      <c r="K32" s="249"/>
      <c r="L32" s="248">
        <f>+'BS(T)5-7'!J29</f>
        <v>23327369</v>
      </c>
      <c r="M32" s="249"/>
      <c r="N32" s="248">
        <v>23700056</v>
      </c>
    </row>
    <row r="33" spans="1:14" ht="15.95" customHeight="1">
      <c r="A33" s="229" t="s">
        <v>254</v>
      </c>
      <c r="B33" s="229"/>
      <c r="C33" s="229"/>
      <c r="D33" s="250"/>
      <c r="E33" s="228"/>
      <c r="F33" s="258">
        <f>'BS(T)5-7'!D30</f>
        <v>15</v>
      </c>
      <c r="G33" s="257"/>
      <c r="H33" s="248">
        <f>+'BS(T)5-7'!F30</f>
        <v>2387999054</v>
      </c>
      <c r="I33" s="249"/>
      <c r="J33" s="248">
        <v>2056693689</v>
      </c>
      <c r="K33" s="249"/>
      <c r="L33" s="248">
        <f>+'BS(T)5-7'!J30</f>
        <v>40900087</v>
      </c>
      <c r="M33" s="249"/>
      <c r="N33" s="248">
        <v>44701740</v>
      </c>
    </row>
    <row r="34" spans="1:14" ht="15.95" customHeight="1">
      <c r="A34" s="229" t="s">
        <v>255</v>
      </c>
      <c r="B34" s="229"/>
      <c r="C34" s="229"/>
      <c r="D34" s="250"/>
      <c r="E34" s="228"/>
      <c r="F34" s="258">
        <f>'BS(T)5-7'!D31</f>
        <v>26</v>
      </c>
      <c r="G34" s="257"/>
      <c r="H34" s="248">
        <f>+'BS(T)5-7'!F31</f>
        <v>92391181</v>
      </c>
      <c r="I34" s="249"/>
      <c r="J34" s="248">
        <v>13219280</v>
      </c>
      <c r="K34" s="249"/>
      <c r="L34" s="248">
        <f>+'BS(T)5-7'!J31</f>
        <v>9659831</v>
      </c>
      <c r="M34" s="249"/>
      <c r="N34" s="248">
        <v>0</v>
      </c>
    </row>
    <row r="35" spans="1:14" ht="15.95" customHeight="1">
      <c r="A35" s="229" t="s">
        <v>256</v>
      </c>
      <c r="B35" s="229"/>
      <c r="C35" s="229"/>
      <c r="D35" s="250"/>
      <c r="E35" s="228"/>
      <c r="F35" s="246"/>
      <c r="G35" s="228"/>
      <c r="H35" s="253">
        <f>+'BS(T)5-7'!F32</f>
        <v>312831667</v>
      </c>
      <c r="I35" s="248"/>
      <c r="J35" s="253">
        <v>273951447</v>
      </c>
      <c r="K35" s="248"/>
      <c r="L35" s="253">
        <f>+'BS(T)5-7'!J32</f>
        <v>202910225</v>
      </c>
      <c r="M35" s="248"/>
      <c r="N35" s="253">
        <v>205013866</v>
      </c>
    </row>
    <row r="36" spans="1:14" ht="15.95" customHeight="1">
      <c r="A36" s="229"/>
      <c r="B36" s="229"/>
      <c r="C36" s="229"/>
      <c r="D36" s="228"/>
      <c r="E36" s="228"/>
      <c r="F36" s="246"/>
      <c r="G36" s="228"/>
      <c r="H36" s="254"/>
      <c r="I36" s="254"/>
      <c r="J36" s="254"/>
      <c r="K36" s="254"/>
      <c r="L36" s="254"/>
      <c r="M36" s="254"/>
      <c r="N36" s="254"/>
    </row>
    <row r="37" spans="1:14" ht="15.95" customHeight="1">
      <c r="A37" s="255" t="s">
        <v>257</v>
      </c>
      <c r="B37" s="229"/>
      <c r="C37" s="229"/>
      <c r="D37" s="228"/>
      <c r="E37" s="228"/>
      <c r="F37" s="259"/>
      <c r="G37" s="228"/>
      <c r="H37" s="253">
        <f>SUM(H27:H35)</f>
        <v>17567190709</v>
      </c>
      <c r="I37" s="254"/>
      <c r="J37" s="253">
        <f>SUM(J27:J35)</f>
        <v>14776747926</v>
      </c>
      <c r="K37" s="254"/>
      <c r="L37" s="253">
        <f>SUM(L27:L35)</f>
        <v>9872196784</v>
      </c>
      <c r="M37" s="254"/>
      <c r="N37" s="253">
        <f>SUM(N27:N35)</f>
        <v>9558685873</v>
      </c>
    </row>
    <row r="38" spans="1:14" ht="15.95" customHeight="1">
      <c r="A38" s="255"/>
      <c r="B38" s="229"/>
      <c r="C38" s="229"/>
      <c r="D38" s="228"/>
      <c r="E38" s="228"/>
      <c r="F38" s="259"/>
      <c r="G38" s="228"/>
      <c r="H38" s="254"/>
      <c r="I38" s="254"/>
      <c r="J38" s="254"/>
      <c r="K38" s="254"/>
      <c r="L38" s="254"/>
      <c r="M38" s="254"/>
      <c r="N38" s="254"/>
    </row>
    <row r="39" spans="1:14" ht="15.95" customHeight="1" thickBot="1">
      <c r="A39" s="255" t="s">
        <v>258</v>
      </c>
      <c r="B39" s="229"/>
      <c r="C39" s="229"/>
      <c r="D39" s="227"/>
      <c r="E39" s="228"/>
      <c r="F39" s="227"/>
      <c r="G39" s="228"/>
      <c r="H39" s="260" t="e">
        <f>SUM(H23+H37)</f>
        <v>#REF!</v>
      </c>
      <c r="I39" s="254"/>
      <c r="J39" s="260">
        <f>SUM(J23+J37)</f>
        <v>49618987363.999992</v>
      </c>
      <c r="K39" s="254"/>
      <c r="L39" s="260" t="e">
        <f>SUM(L23+L37)</f>
        <v>#REF!</v>
      </c>
      <c r="M39" s="254"/>
      <c r="N39" s="260">
        <f>SUM(N23+N37)</f>
        <v>33899258665</v>
      </c>
    </row>
    <row r="40" spans="1:14" ht="15.95" customHeight="1" thickTop="1">
      <c r="A40" s="255"/>
      <c r="B40" s="229"/>
      <c r="C40" s="229"/>
      <c r="D40" s="227"/>
      <c r="E40" s="228"/>
      <c r="F40" s="227"/>
      <c r="G40" s="228"/>
      <c r="H40" s="254"/>
      <c r="I40" s="254"/>
      <c r="J40" s="254"/>
      <c r="K40" s="254"/>
      <c r="L40" s="254"/>
      <c r="M40" s="254"/>
      <c r="N40" s="254"/>
    </row>
    <row r="41" spans="1:14" ht="15.95" customHeight="1">
      <c r="A41" s="255"/>
      <c r="B41" s="229"/>
      <c r="C41" s="229"/>
      <c r="D41" s="227"/>
      <c r="E41" s="228"/>
      <c r="F41" s="227"/>
      <c r="G41" s="228"/>
      <c r="H41" s="261"/>
      <c r="I41" s="261"/>
      <c r="J41" s="261"/>
      <c r="K41" s="261"/>
      <c r="L41" s="261"/>
      <c r="M41" s="261"/>
      <c r="N41" s="261"/>
    </row>
    <row r="42" spans="1:14" ht="15.95" customHeight="1">
      <c r="A42" s="255"/>
      <c r="B42" s="229"/>
      <c r="C42" s="229"/>
      <c r="D42" s="227"/>
      <c r="E42" s="228"/>
      <c r="F42" s="227"/>
      <c r="G42" s="228"/>
      <c r="H42" s="261"/>
      <c r="I42" s="261"/>
      <c r="J42" s="261"/>
      <c r="K42" s="261"/>
      <c r="L42" s="261"/>
      <c r="M42" s="261"/>
      <c r="N42" s="261"/>
    </row>
    <row r="43" spans="1:14" ht="15.95" customHeight="1">
      <c r="A43" s="255"/>
      <c r="B43" s="229"/>
      <c r="C43" s="229"/>
      <c r="D43" s="227"/>
      <c r="E43" s="228"/>
      <c r="F43" s="227"/>
      <c r="G43" s="228"/>
      <c r="H43" s="261"/>
      <c r="I43" s="261"/>
      <c r="J43" s="261"/>
      <c r="K43" s="261"/>
      <c r="L43" s="261"/>
      <c r="M43" s="261"/>
      <c r="N43" s="261"/>
    </row>
    <row r="44" spans="1:14" ht="15.95" customHeight="1">
      <c r="A44" s="255"/>
      <c r="B44" s="229"/>
      <c r="C44" s="229"/>
      <c r="D44" s="227"/>
      <c r="E44" s="228"/>
      <c r="F44" s="227"/>
      <c r="G44" s="228"/>
      <c r="H44" s="261"/>
      <c r="I44" s="261"/>
      <c r="J44" s="261"/>
      <c r="K44" s="261"/>
      <c r="L44" s="261"/>
      <c r="M44" s="261"/>
      <c r="N44" s="261"/>
    </row>
    <row r="45" spans="1:14" ht="15.95" customHeight="1">
      <c r="A45" s="255"/>
      <c r="B45" s="229"/>
      <c r="C45" s="229"/>
      <c r="D45" s="227"/>
      <c r="E45" s="228"/>
      <c r="F45" s="227"/>
      <c r="G45" s="228"/>
      <c r="H45" s="261"/>
      <c r="I45" s="261"/>
      <c r="J45" s="261"/>
      <c r="K45" s="261"/>
      <c r="L45" s="261"/>
      <c r="M45" s="261"/>
      <c r="N45" s="261"/>
    </row>
    <row r="46" spans="1:14" ht="15.95" customHeight="1">
      <c r="A46" s="255"/>
      <c r="B46" s="229"/>
      <c r="C46" s="229"/>
      <c r="D46" s="227"/>
      <c r="E46" s="228"/>
      <c r="F46" s="227"/>
      <c r="G46" s="228"/>
      <c r="H46" s="261"/>
      <c r="I46" s="261"/>
      <c r="J46" s="261"/>
      <c r="K46" s="261"/>
      <c r="L46" s="261"/>
      <c r="M46" s="261"/>
      <c r="N46" s="261"/>
    </row>
    <row r="47" spans="1:14" ht="15.95" customHeight="1">
      <c r="A47" s="255"/>
      <c r="B47" s="229"/>
      <c r="C47" s="229"/>
      <c r="D47" s="227"/>
      <c r="E47" s="228"/>
      <c r="F47" s="227"/>
      <c r="G47" s="228"/>
      <c r="H47" s="261"/>
      <c r="I47" s="261"/>
      <c r="J47" s="261"/>
      <c r="K47" s="261"/>
      <c r="L47" s="261"/>
      <c r="M47" s="261"/>
      <c r="N47" s="261"/>
    </row>
    <row r="48" spans="1:14" ht="15.95" customHeight="1">
      <c r="A48" s="255"/>
      <c r="B48" s="229"/>
      <c r="C48" s="229"/>
      <c r="D48" s="227"/>
      <c r="E48" s="228"/>
      <c r="F48" s="227"/>
      <c r="G48" s="228"/>
      <c r="H48" s="261"/>
      <c r="I48" s="261"/>
      <c r="J48" s="261"/>
      <c r="K48" s="261"/>
      <c r="L48" s="261"/>
      <c r="M48" s="261"/>
      <c r="N48" s="261"/>
    </row>
    <row r="49" spans="1:14" ht="15.95" customHeight="1">
      <c r="A49" s="255"/>
      <c r="B49" s="229"/>
      <c r="C49" s="229"/>
      <c r="D49" s="227"/>
      <c r="E49" s="228"/>
      <c r="F49" s="227"/>
      <c r="G49" s="228"/>
      <c r="H49" s="261"/>
      <c r="I49" s="261"/>
      <c r="J49" s="261"/>
      <c r="K49" s="261"/>
      <c r="L49" s="261"/>
      <c r="M49" s="261"/>
      <c r="N49" s="261"/>
    </row>
    <row r="50" spans="1:14" ht="15.95" customHeight="1">
      <c r="A50" s="255"/>
      <c r="B50" s="229"/>
      <c r="C50" s="229"/>
      <c r="D50" s="227"/>
      <c r="E50" s="228"/>
      <c r="F50" s="227"/>
      <c r="G50" s="228"/>
      <c r="H50" s="261"/>
      <c r="I50" s="261"/>
      <c r="J50" s="261"/>
      <c r="K50" s="261"/>
      <c r="L50" s="261"/>
      <c r="M50" s="261"/>
      <c r="N50" s="261"/>
    </row>
    <row r="51" spans="1:14" ht="15.95" customHeight="1">
      <c r="A51" s="255"/>
      <c r="B51" s="229"/>
      <c r="C51" s="229"/>
      <c r="D51" s="227"/>
      <c r="E51" s="228"/>
      <c r="F51" s="227"/>
      <c r="G51" s="228"/>
      <c r="H51" s="261"/>
      <c r="I51" s="261"/>
      <c r="J51" s="261"/>
      <c r="K51" s="261"/>
      <c r="L51" s="261"/>
      <c r="M51" s="261"/>
      <c r="N51" s="261"/>
    </row>
    <row r="52" spans="1:14" ht="15.95" customHeight="1">
      <c r="A52" s="255"/>
      <c r="B52" s="229"/>
      <c r="C52" s="229"/>
      <c r="D52" s="227"/>
      <c r="E52" s="228"/>
      <c r="F52" s="227"/>
      <c r="G52" s="228"/>
      <c r="H52" s="261"/>
      <c r="I52" s="261"/>
      <c r="J52" s="261"/>
      <c r="K52" s="261"/>
      <c r="L52" s="261"/>
      <c r="M52" s="261"/>
      <c r="N52" s="261"/>
    </row>
    <row r="53" spans="1:14" ht="9.75" customHeight="1">
      <c r="A53" s="255"/>
      <c r="B53" s="229"/>
      <c r="C53" s="229"/>
      <c r="D53" s="227"/>
      <c r="E53" s="228"/>
      <c r="F53" s="227"/>
      <c r="G53" s="228"/>
      <c r="H53" s="261"/>
      <c r="I53" s="261"/>
      <c r="J53" s="261"/>
      <c r="K53" s="261"/>
      <c r="L53" s="261"/>
      <c r="M53" s="261"/>
      <c r="N53" s="261"/>
    </row>
    <row r="54" spans="1:14" ht="21.95" customHeight="1">
      <c r="A54" s="262" t="s">
        <v>508</v>
      </c>
      <c r="B54" s="262"/>
      <c r="C54" s="262"/>
      <c r="D54" s="263"/>
      <c r="E54" s="263"/>
      <c r="F54" s="263"/>
      <c r="G54" s="263"/>
      <c r="H54" s="264"/>
      <c r="I54" s="264"/>
      <c r="J54" s="264"/>
      <c r="K54" s="264"/>
      <c r="L54" s="264"/>
      <c r="M54" s="264"/>
      <c r="N54" s="264"/>
    </row>
    <row r="55" spans="1:14" ht="17.25" customHeight="1">
      <c r="A55" s="628" t="str">
        <f>A1</f>
        <v xml:space="preserve">Hemaraj Land and Development Public Company Limited </v>
      </c>
      <c r="B55" s="628"/>
      <c r="C55" s="628"/>
      <c r="D55" s="628"/>
      <c r="E55" s="628"/>
      <c r="F55" s="628"/>
      <c r="G55" s="628"/>
      <c r="H55" s="628"/>
      <c r="I55" s="628"/>
      <c r="J55" s="628"/>
      <c r="K55" s="628"/>
      <c r="L55" s="628"/>
      <c r="M55" s="628"/>
      <c r="N55" s="628"/>
    </row>
    <row r="56" spans="1:14" ht="17.25" customHeight="1">
      <c r="A56" s="628" t="s">
        <v>627</v>
      </c>
      <c r="B56" s="628"/>
      <c r="C56" s="628"/>
      <c r="D56" s="628"/>
      <c r="E56" s="628"/>
      <c r="F56" s="628"/>
      <c r="G56" s="628"/>
      <c r="H56" s="628"/>
      <c r="I56" s="628"/>
      <c r="J56" s="628"/>
      <c r="K56" s="628"/>
      <c r="L56" s="628"/>
      <c r="M56" s="628"/>
      <c r="N56" s="628"/>
    </row>
    <row r="57" spans="1:14" ht="17.25" customHeight="1">
      <c r="A57" s="625" t="str">
        <f>+A3</f>
        <v>As at 31 December 2017</v>
      </c>
      <c r="B57" s="625"/>
      <c r="C57" s="625"/>
      <c r="D57" s="625"/>
      <c r="E57" s="625"/>
      <c r="F57" s="625"/>
      <c r="G57" s="625"/>
      <c r="H57" s="625"/>
      <c r="I57" s="625"/>
      <c r="J57" s="625"/>
      <c r="K57" s="625"/>
      <c r="L57" s="625"/>
      <c r="M57" s="625"/>
      <c r="N57" s="625"/>
    </row>
    <row r="58" spans="1:14" ht="17.25" customHeight="1">
      <c r="A58" s="265"/>
      <c r="B58" s="265"/>
      <c r="C58" s="265"/>
      <c r="D58" s="265"/>
      <c r="E58" s="265"/>
      <c r="F58" s="265"/>
      <c r="G58" s="265"/>
      <c r="H58" s="265"/>
      <c r="I58" s="265"/>
      <c r="J58" s="265"/>
      <c r="K58" s="265"/>
      <c r="L58" s="265"/>
      <c r="M58" s="265"/>
      <c r="N58" s="265"/>
    </row>
    <row r="59" spans="1:14" ht="15.95" customHeight="1">
      <c r="A59" s="265"/>
      <c r="B59" s="265"/>
      <c r="C59" s="265"/>
      <c r="D59" s="265"/>
      <c r="E59" s="265"/>
      <c r="F59" s="265"/>
      <c r="G59" s="265"/>
      <c r="H59" s="266"/>
      <c r="I59" s="266"/>
      <c r="J59" s="266"/>
      <c r="K59" s="266"/>
      <c r="L59" s="266"/>
      <c r="M59" s="266"/>
      <c r="N59" s="266"/>
    </row>
    <row r="60" spans="1:14" ht="15.95" customHeight="1">
      <c r="A60" s="229"/>
      <c r="B60" s="229"/>
      <c r="C60" s="229"/>
      <c r="D60" s="228"/>
      <c r="E60" s="228"/>
      <c r="F60" s="227"/>
      <c r="G60" s="228"/>
      <c r="H60" s="629" t="s">
        <v>625</v>
      </c>
      <c r="I60" s="629"/>
      <c r="J60" s="629"/>
      <c r="K60" s="226"/>
      <c r="L60" s="629" t="s">
        <v>626</v>
      </c>
      <c r="M60" s="629"/>
      <c r="N60" s="629"/>
    </row>
    <row r="61" spans="1:14" ht="15.95" customHeight="1">
      <c r="A61" s="229"/>
      <c r="B61" s="229"/>
      <c r="C61" s="229"/>
      <c r="D61" s="228"/>
      <c r="E61" s="228"/>
      <c r="F61" s="227"/>
      <c r="G61" s="228"/>
      <c r="H61" s="626" t="s">
        <v>624</v>
      </c>
      <c r="I61" s="626"/>
      <c r="J61" s="626"/>
      <c r="K61" s="626"/>
      <c r="L61" s="627" t="s">
        <v>624</v>
      </c>
      <c r="M61" s="627"/>
      <c r="N61" s="627"/>
    </row>
    <row r="62" spans="1:14" ht="15.95" customHeight="1">
      <c r="A62" s="229"/>
      <c r="B62" s="229"/>
      <c r="C62" s="229"/>
      <c r="D62" s="228"/>
      <c r="E62" s="228"/>
      <c r="F62" s="230"/>
      <c r="G62" s="230"/>
      <c r="H62" s="231" t="s">
        <v>589</v>
      </c>
      <c r="I62" s="232"/>
      <c r="J62" s="231" t="s">
        <v>236</v>
      </c>
      <c r="K62" s="233"/>
      <c r="L62" s="231" t="s">
        <v>589</v>
      </c>
      <c r="M62" s="232"/>
      <c r="N62" s="231" t="s">
        <v>236</v>
      </c>
    </row>
    <row r="63" spans="1:14" ht="15.95" customHeight="1">
      <c r="A63" s="229"/>
      <c r="B63" s="229"/>
      <c r="C63" s="229"/>
      <c r="D63" s="228"/>
      <c r="E63" s="228"/>
      <c r="F63" s="234" t="s">
        <v>238</v>
      </c>
      <c r="G63" s="235"/>
      <c r="H63" s="236" t="s">
        <v>239</v>
      </c>
      <c r="I63" s="237"/>
      <c r="J63" s="236" t="s">
        <v>239</v>
      </c>
      <c r="K63" s="238"/>
      <c r="L63" s="236" t="s">
        <v>239</v>
      </c>
      <c r="M63" s="237"/>
      <c r="N63" s="236" t="s">
        <v>239</v>
      </c>
    </row>
    <row r="64" spans="1:14" ht="8.1" customHeight="1">
      <c r="A64" s="229"/>
      <c r="B64" s="229"/>
      <c r="C64" s="229"/>
      <c r="D64" s="228"/>
      <c r="E64" s="228"/>
      <c r="F64" s="239"/>
      <c r="G64" s="235"/>
      <c r="H64" s="240"/>
      <c r="I64" s="232"/>
      <c r="J64" s="240"/>
      <c r="K64" s="233"/>
      <c r="L64" s="240"/>
      <c r="M64" s="232"/>
      <c r="N64" s="240"/>
    </row>
    <row r="65" spans="1:14" ht="15.95" customHeight="1">
      <c r="A65" s="268" t="s">
        <v>259</v>
      </c>
      <c r="B65" s="229"/>
      <c r="C65" s="229"/>
      <c r="D65" s="250"/>
      <c r="E65" s="250"/>
      <c r="F65" s="246"/>
      <c r="G65" s="250"/>
      <c r="H65" s="269"/>
      <c r="I65" s="270"/>
      <c r="J65" s="269"/>
      <c r="K65" s="270"/>
      <c r="L65" s="269"/>
      <c r="M65" s="270"/>
      <c r="N65" s="269"/>
    </row>
    <row r="66" spans="1:14" ht="8.1" customHeight="1">
      <c r="A66" s="268"/>
      <c r="B66" s="229"/>
      <c r="C66" s="229"/>
      <c r="D66" s="250"/>
      <c r="E66" s="250"/>
      <c r="F66" s="246"/>
      <c r="G66" s="250"/>
      <c r="H66" s="269"/>
      <c r="I66" s="270"/>
      <c r="J66" s="269"/>
      <c r="K66" s="270"/>
      <c r="L66" s="269"/>
      <c r="M66" s="270"/>
      <c r="N66" s="269"/>
    </row>
    <row r="67" spans="1:14" ht="15.95" customHeight="1">
      <c r="A67" s="271" t="s">
        <v>260</v>
      </c>
      <c r="B67" s="229"/>
      <c r="C67" s="229"/>
      <c r="D67" s="228"/>
      <c r="E67" s="228"/>
      <c r="F67" s="272"/>
      <c r="G67" s="228"/>
      <c r="H67" s="247"/>
      <c r="I67" s="247"/>
      <c r="J67" s="247"/>
      <c r="K67" s="247"/>
      <c r="L67" s="247"/>
      <c r="M67" s="247"/>
      <c r="N67" s="247"/>
    </row>
    <row r="68" spans="1:14" ht="8.1" customHeight="1">
      <c r="A68" s="271"/>
      <c r="B68" s="229"/>
      <c r="C68" s="229"/>
      <c r="D68" s="228"/>
      <c r="E68" s="228"/>
      <c r="F68" s="272"/>
      <c r="G68" s="228"/>
      <c r="H68" s="247"/>
      <c r="I68" s="247"/>
      <c r="J68" s="247"/>
      <c r="K68" s="247"/>
      <c r="L68" s="247"/>
      <c r="M68" s="247"/>
      <c r="N68" s="247"/>
    </row>
    <row r="69" spans="1:14" ht="15.95" customHeight="1">
      <c r="A69" s="229" t="s">
        <v>261</v>
      </c>
      <c r="B69" s="229"/>
      <c r="C69" s="229"/>
      <c r="D69" s="229"/>
      <c r="E69" s="229"/>
      <c r="F69" s="272"/>
      <c r="G69" s="250"/>
      <c r="H69" s="247"/>
      <c r="I69" s="247"/>
      <c r="J69" s="247"/>
      <c r="K69" s="247"/>
      <c r="L69" s="247"/>
      <c r="M69" s="247"/>
      <c r="N69" s="247"/>
    </row>
    <row r="70" spans="1:14" ht="15.95" customHeight="1">
      <c r="A70" s="229"/>
      <c r="B70" s="229" t="s">
        <v>262</v>
      </c>
      <c r="C70" s="229"/>
      <c r="D70" s="229"/>
      <c r="E70" s="229"/>
      <c r="F70" s="272">
        <f>'BS(T)5-7'!D62</f>
        <v>17</v>
      </c>
      <c r="G70" s="228"/>
      <c r="H70" s="248">
        <f>+'BS(T)5-7'!F62</f>
        <v>400000000</v>
      </c>
      <c r="I70" s="247"/>
      <c r="J70" s="248">
        <f>'BS(T)5-7'!H62</f>
        <v>2840212152</v>
      </c>
      <c r="K70" s="247"/>
      <c r="L70" s="248">
        <f>+'BS(T)5-7'!J62</f>
        <v>400000000</v>
      </c>
      <c r="M70" s="247"/>
      <c r="N70" s="248">
        <f>'BS(T)5-7'!L62</f>
        <v>2840212152</v>
      </c>
    </row>
    <row r="71" spans="1:14" ht="15.95" customHeight="1">
      <c r="A71" s="229" t="s">
        <v>263</v>
      </c>
      <c r="B71" s="229"/>
      <c r="C71" s="229"/>
      <c r="D71" s="229"/>
      <c r="E71" s="229"/>
      <c r="F71" s="272">
        <f>'BS(T)5-7'!D64</f>
        <v>16</v>
      </c>
      <c r="G71" s="229"/>
      <c r="H71" s="248">
        <f>+'BS(T)5-7'!F64</f>
        <v>2092906734</v>
      </c>
      <c r="I71" s="247"/>
      <c r="J71" s="248">
        <f>'BS(T)5-7'!H64</f>
        <v>2425203397</v>
      </c>
      <c r="K71" s="247"/>
      <c r="L71" s="248">
        <f>+'BS(T)5-7'!J64</f>
        <v>507979199</v>
      </c>
      <c r="M71" s="247"/>
      <c r="N71" s="248">
        <f>'BS(T)5-7'!L64</f>
        <v>762798078</v>
      </c>
    </row>
    <row r="72" spans="1:14" ht="15.95" customHeight="1">
      <c r="A72" s="229" t="s">
        <v>261</v>
      </c>
      <c r="B72" s="229"/>
      <c r="C72" s="229"/>
      <c r="D72" s="229"/>
      <c r="E72" s="229"/>
      <c r="F72" s="272"/>
      <c r="G72" s="229"/>
      <c r="H72" s="248"/>
      <c r="I72" s="247"/>
      <c r="K72" s="247"/>
      <c r="L72" s="248"/>
      <c r="M72" s="247"/>
    </row>
    <row r="73" spans="1:14" ht="15.95" customHeight="1">
      <c r="B73" s="229" t="s">
        <v>264</v>
      </c>
      <c r="C73" s="229"/>
      <c r="D73" s="229"/>
      <c r="E73" s="229"/>
      <c r="F73" s="272" t="str">
        <f>'BS(T)5-7'!$D$63</f>
        <v>17, 34</v>
      </c>
      <c r="G73" s="229"/>
      <c r="H73" s="248">
        <f>+'BS(T)5-7'!F63</f>
        <v>0</v>
      </c>
      <c r="I73" s="247"/>
      <c r="J73" s="248">
        <f>'BS(T)5-7'!H63</f>
        <v>0</v>
      </c>
      <c r="K73" s="247"/>
      <c r="L73" s="248">
        <f>+'BS(T)5-7'!J63</f>
        <v>4365184170</v>
      </c>
      <c r="M73" s="247"/>
      <c r="N73" s="248">
        <f>'BS(T)5-7'!L63</f>
        <v>3425627835</v>
      </c>
    </row>
    <row r="74" spans="1:14" ht="15.95" customHeight="1">
      <c r="A74" s="229" t="s">
        <v>265</v>
      </c>
      <c r="B74" s="229"/>
      <c r="C74" s="229"/>
      <c r="D74" s="229"/>
      <c r="E74" s="229"/>
      <c r="F74" s="272"/>
      <c r="G74" s="228"/>
      <c r="H74" s="248"/>
      <c r="I74" s="247"/>
      <c r="J74" s="248"/>
      <c r="K74" s="247"/>
      <c r="L74" s="248"/>
      <c r="M74" s="247"/>
      <c r="N74" s="248"/>
    </row>
    <row r="75" spans="1:14" ht="15.95" customHeight="1">
      <c r="A75" s="229"/>
      <c r="B75" s="224" t="s">
        <v>153</v>
      </c>
      <c r="C75" s="229" t="s">
        <v>266</v>
      </c>
      <c r="D75" s="229"/>
      <c r="E75" s="229"/>
      <c r="F75" s="246">
        <f>'BS(T)5-7'!D66</f>
        <v>17</v>
      </c>
      <c r="G75" s="228"/>
      <c r="H75" s="248">
        <f>+'BS(T)5-7'!F66</f>
        <v>0</v>
      </c>
      <c r="I75" s="247"/>
      <c r="J75" s="248">
        <f>'BS(T)5-7'!H66</f>
        <v>2491534108</v>
      </c>
      <c r="K75" s="247"/>
      <c r="L75" s="248">
        <f>+'BS(T)5-7'!J66</f>
        <v>0</v>
      </c>
      <c r="M75" s="247"/>
      <c r="N75" s="248">
        <f>'BS(T)5-7'!L66</f>
        <v>0</v>
      </c>
    </row>
    <row r="76" spans="1:14" ht="15.95" customHeight="1">
      <c r="B76" s="224" t="s">
        <v>153</v>
      </c>
      <c r="C76" s="229" t="s">
        <v>267</v>
      </c>
      <c r="D76" s="229"/>
      <c r="E76" s="229"/>
      <c r="F76" s="246">
        <f>'BS(T)5-7'!D67</f>
        <v>18</v>
      </c>
      <c r="G76" s="228"/>
      <c r="H76" s="248">
        <f>+'BS(T)5-7'!F67</f>
        <v>0</v>
      </c>
      <c r="I76" s="247"/>
      <c r="J76" s="248">
        <f>'BS(T)5-7'!H67</f>
        <v>2299361371</v>
      </c>
      <c r="K76" s="247"/>
      <c r="L76" s="248">
        <f>+'BS(T)5-7'!J67</f>
        <v>0</v>
      </c>
      <c r="M76" s="247"/>
      <c r="N76" s="248">
        <f>'BS(T)5-7'!L67</f>
        <v>2299361371</v>
      </c>
    </row>
    <row r="77" spans="1:14" ht="15.95" customHeight="1">
      <c r="A77" s="229"/>
      <c r="B77" s="229" t="s">
        <v>153</v>
      </c>
      <c r="C77" s="224" t="s">
        <v>628</v>
      </c>
      <c r="D77" s="229"/>
      <c r="E77" s="229"/>
      <c r="F77" s="246">
        <v>20</v>
      </c>
      <c r="G77" s="228"/>
      <c r="H77" s="248">
        <f>+'BS(T)5-7'!F68</f>
        <v>114776964</v>
      </c>
      <c r="I77" s="247"/>
      <c r="J77" s="248">
        <v>107496275</v>
      </c>
      <c r="K77" s="247"/>
      <c r="L77" s="248">
        <f>+'BS(T)5-7'!J68</f>
        <v>25778027</v>
      </c>
      <c r="M77" s="247"/>
      <c r="N77" s="248">
        <v>24691940</v>
      </c>
    </row>
    <row r="78" spans="1:14" ht="15.95" customHeight="1">
      <c r="A78" s="229" t="s">
        <v>269</v>
      </c>
      <c r="B78" s="229"/>
      <c r="C78" s="229"/>
      <c r="D78" s="229"/>
      <c r="E78" s="229"/>
      <c r="F78" s="246"/>
      <c r="G78" s="228"/>
      <c r="H78" s="248">
        <f>+'BS(T)5-7'!F69</f>
        <v>104356994</v>
      </c>
      <c r="I78" s="247"/>
      <c r="J78" s="248">
        <f>'BS(T)5-7'!H69</f>
        <v>42977356</v>
      </c>
      <c r="K78" s="247"/>
      <c r="L78" s="248">
        <f>+'BS(T)5-7'!J69</f>
        <v>7156897</v>
      </c>
      <c r="M78" s="247"/>
      <c r="N78" s="249" t="str">
        <f>'BS(T)5-7'!L69</f>
        <v>-</v>
      </c>
    </row>
    <row r="79" spans="1:14" ht="15.95" customHeight="1">
      <c r="A79" s="229" t="s">
        <v>270</v>
      </c>
      <c r="B79" s="229"/>
      <c r="C79" s="229"/>
      <c r="D79" s="229"/>
      <c r="E79" s="229"/>
      <c r="F79" s="246"/>
      <c r="G79" s="228"/>
      <c r="H79" s="248">
        <f>+'BS(T)5-7'!F72</f>
        <v>32332916</v>
      </c>
      <c r="I79" s="247"/>
      <c r="J79" s="248">
        <f>'BS(T)5-7'!H70</f>
        <v>97456789</v>
      </c>
      <c r="K79" s="247"/>
      <c r="L79" s="248">
        <f>+'BS(T)5-7'!J72</f>
        <v>0</v>
      </c>
      <c r="M79" s="247"/>
      <c r="N79" s="248">
        <f>'BS(T)5-7'!L70</f>
        <v>31583157</v>
      </c>
    </row>
    <row r="80" spans="1:14" ht="15.95" customHeight="1">
      <c r="A80" s="229" t="s">
        <v>631</v>
      </c>
      <c r="B80" s="229"/>
      <c r="C80" s="229"/>
      <c r="D80" s="229"/>
      <c r="E80" s="229"/>
      <c r="F80" s="246"/>
      <c r="G80" s="228"/>
      <c r="H80" s="248"/>
      <c r="I80" s="247"/>
      <c r="J80" s="248"/>
      <c r="K80" s="247"/>
      <c r="L80" s="248"/>
      <c r="M80" s="247"/>
      <c r="N80" s="248"/>
    </row>
    <row r="81" spans="1:14" ht="15.95" customHeight="1">
      <c r="A81" s="229"/>
      <c r="B81" s="229" t="s">
        <v>697</v>
      </c>
      <c r="C81" s="229"/>
      <c r="D81" s="228"/>
      <c r="E81" s="228"/>
      <c r="F81" s="246">
        <f>'BS(T)5-7'!D72</f>
        <v>10</v>
      </c>
      <c r="G81" s="228"/>
      <c r="H81" s="253">
        <f>+'BS(T)5-7'!F70</f>
        <v>89205074</v>
      </c>
      <c r="I81" s="247"/>
      <c r="J81" s="253">
        <f>'BS(T)5-7'!H72</f>
        <v>0</v>
      </c>
      <c r="K81" s="247"/>
      <c r="L81" s="253">
        <f>+'BS(T)5-7'!J70</f>
        <v>22782458</v>
      </c>
      <c r="M81" s="247"/>
      <c r="N81" s="253">
        <f>'BS(T)5-7'!L72</f>
        <v>0</v>
      </c>
    </row>
    <row r="82" spans="1:14" ht="8.1" customHeight="1">
      <c r="A82" s="229"/>
      <c r="B82" s="229"/>
      <c r="C82" s="229"/>
      <c r="D82" s="228"/>
      <c r="E82" s="228"/>
      <c r="F82" s="246"/>
      <c r="G82" s="228"/>
      <c r="H82" s="254"/>
      <c r="I82" s="261"/>
      <c r="J82" s="254"/>
      <c r="K82" s="261"/>
      <c r="L82" s="254"/>
      <c r="M82" s="261"/>
      <c r="N82" s="254"/>
    </row>
    <row r="83" spans="1:14" ht="15.95" customHeight="1">
      <c r="A83" s="268" t="s">
        <v>271</v>
      </c>
      <c r="B83" s="229"/>
      <c r="C83" s="229"/>
      <c r="D83" s="228"/>
      <c r="E83" s="228"/>
      <c r="F83" s="272"/>
      <c r="G83" s="228"/>
      <c r="H83" s="253">
        <f>SUM(H70:H82)</f>
        <v>2833578682</v>
      </c>
      <c r="I83" s="247"/>
      <c r="J83" s="253">
        <f>SUM(J70:J81)</f>
        <v>10304241448</v>
      </c>
      <c r="K83" s="247"/>
      <c r="L83" s="253">
        <f>SUM(L70:L82)</f>
        <v>5328880751</v>
      </c>
      <c r="M83" s="247"/>
      <c r="N83" s="253">
        <f>SUM(N70:N82)</f>
        <v>9384274533</v>
      </c>
    </row>
    <row r="84" spans="1:14" ht="15.95" customHeight="1">
      <c r="A84" s="229"/>
      <c r="B84" s="229"/>
      <c r="C84" s="229"/>
      <c r="D84" s="228"/>
      <c r="E84" s="228"/>
      <c r="F84" s="272"/>
      <c r="G84" s="228"/>
      <c r="H84" s="247"/>
      <c r="I84" s="247"/>
      <c r="J84" s="247"/>
      <c r="K84" s="247"/>
      <c r="L84" s="247"/>
      <c r="M84" s="247"/>
      <c r="N84" s="247"/>
    </row>
    <row r="85" spans="1:14" ht="15.95" customHeight="1">
      <c r="A85" s="268" t="s">
        <v>272</v>
      </c>
      <c r="B85" s="229"/>
      <c r="C85" s="229"/>
      <c r="D85" s="228"/>
      <c r="E85" s="228"/>
      <c r="F85" s="272"/>
      <c r="G85" s="228"/>
      <c r="H85" s="247"/>
      <c r="I85" s="247"/>
      <c r="J85" s="247"/>
      <c r="K85" s="247"/>
      <c r="L85" s="247"/>
      <c r="M85" s="247"/>
      <c r="N85" s="247"/>
    </row>
    <row r="86" spans="1:14" ht="8.1" customHeight="1">
      <c r="A86" s="229"/>
      <c r="B86" s="229"/>
      <c r="C86" s="229"/>
      <c r="D86" s="228"/>
      <c r="E86" s="228"/>
      <c r="F86" s="272"/>
      <c r="G86" s="228"/>
      <c r="H86" s="247"/>
      <c r="I86" s="247"/>
      <c r="J86" s="247"/>
      <c r="K86" s="247"/>
      <c r="L86" s="247"/>
      <c r="M86" s="247"/>
      <c r="N86" s="247"/>
    </row>
    <row r="87" spans="1:14" ht="15.95" customHeight="1">
      <c r="A87" s="229" t="s">
        <v>274</v>
      </c>
      <c r="B87" s="229"/>
      <c r="C87" s="228"/>
      <c r="D87" s="250"/>
      <c r="E87" s="228"/>
      <c r="F87" s="246"/>
      <c r="G87" s="250"/>
      <c r="H87" s="224"/>
      <c r="I87" s="247"/>
      <c r="J87" s="224"/>
      <c r="K87" s="247"/>
      <c r="L87" s="248"/>
      <c r="M87" s="247"/>
      <c r="N87" s="224"/>
    </row>
    <row r="88" spans="1:14" ht="15.95" customHeight="1">
      <c r="A88" s="229"/>
      <c r="B88" s="229" t="s">
        <v>275</v>
      </c>
      <c r="C88" s="228"/>
      <c r="D88" s="250"/>
      <c r="E88" s="228"/>
      <c r="F88" s="246">
        <f>'BS(T)5-7'!D78</f>
        <v>17</v>
      </c>
      <c r="G88" s="228"/>
      <c r="H88" s="248">
        <f>+'BS(T)5-7'!F78</f>
        <v>3936901708</v>
      </c>
      <c r="I88" s="247"/>
      <c r="J88" s="575">
        <v>7929904298</v>
      </c>
      <c r="K88" s="247"/>
      <c r="L88" s="248">
        <f>+'BS(T)5-7'!J78</f>
        <v>0</v>
      </c>
      <c r="M88" s="247"/>
      <c r="N88" s="248">
        <f>'BS(T)5-7'!L78</f>
        <v>0</v>
      </c>
    </row>
    <row r="89" spans="1:14" ht="15.95" customHeight="1">
      <c r="A89" s="229" t="s">
        <v>273</v>
      </c>
      <c r="B89" s="229"/>
      <c r="C89" s="228"/>
      <c r="D89" s="250"/>
      <c r="E89" s="228"/>
      <c r="F89" s="246"/>
      <c r="G89" s="228"/>
      <c r="H89" s="248"/>
      <c r="I89" s="247"/>
      <c r="J89" s="247"/>
      <c r="K89" s="247"/>
      <c r="L89" s="248"/>
      <c r="M89" s="247"/>
      <c r="N89" s="247"/>
    </row>
    <row r="90" spans="1:14" ht="15.95" customHeight="1">
      <c r="A90" s="229"/>
      <c r="B90" s="229" t="s">
        <v>264</v>
      </c>
      <c r="C90" s="228"/>
      <c r="D90" s="250"/>
      <c r="E90" s="228"/>
      <c r="F90" s="246">
        <f>'BS(T)5-7'!D79</f>
        <v>34</v>
      </c>
      <c r="G90" s="228"/>
      <c r="H90" s="248">
        <f>+'BS(T)5-7'!F79</f>
        <v>0</v>
      </c>
      <c r="I90" s="247"/>
      <c r="J90" s="575">
        <v>0</v>
      </c>
      <c r="K90" s="247"/>
      <c r="L90" s="248">
        <f>+'BS(T)5-7'!J79</f>
        <v>1016876202</v>
      </c>
      <c r="M90" s="247"/>
      <c r="N90" s="575">
        <v>1086597118</v>
      </c>
    </row>
    <row r="91" spans="1:14" ht="15.95" customHeight="1">
      <c r="A91" s="229" t="s">
        <v>629</v>
      </c>
      <c r="B91" s="229"/>
      <c r="C91" s="228"/>
      <c r="D91" s="250"/>
      <c r="E91" s="228"/>
      <c r="F91" s="246">
        <f>'BS(T)5-7'!D80</f>
        <v>18</v>
      </c>
      <c r="G91" s="228"/>
      <c r="H91" s="248">
        <f>+'BS(T)5-7'!F80</f>
        <v>14102263823</v>
      </c>
      <c r="I91" s="247"/>
      <c r="J91" s="575">
        <v>10106522179</v>
      </c>
      <c r="K91" s="247"/>
      <c r="L91" s="248">
        <f>+'BS(T)5-7'!J80</f>
        <v>10108842343</v>
      </c>
      <c r="M91" s="247"/>
      <c r="N91" s="575">
        <v>10106522179</v>
      </c>
    </row>
    <row r="92" spans="1:14" ht="15.95" customHeight="1">
      <c r="A92" s="229" t="s">
        <v>276</v>
      </c>
      <c r="B92" s="229"/>
      <c r="C92" s="229"/>
      <c r="D92" s="228"/>
      <c r="E92" s="228"/>
      <c r="F92" s="246">
        <f>'BS(T)5-7'!D81</f>
        <v>26</v>
      </c>
      <c r="G92" s="228"/>
      <c r="H92" s="248">
        <f>+'BS(T)5-7'!F81</f>
        <v>831887250</v>
      </c>
      <c r="I92" s="247"/>
      <c r="J92" s="575">
        <v>844565228</v>
      </c>
      <c r="K92" s="247"/>
      <c r="L92" s="248">
        <f>+'BS(T)5-7'!J81</f>
        <v>0</v>
      </c>
      <c r="M92" s="247"/>
      <c r="N92" s="575">
        <v>13237613</v>
      </c>
    </row>
    <row r="93" spans="1:14" ht="15.95" customHeight="1">
      <c r="A93" s="229" t="s">
        <v>277</v>
      </c>
      <c r="B93" s="229"/>
      <c r="C93" s="229"/>
      <c r="D93" s="228"/>
      <c r="E93" s="228"/>
      <c r="F93" s="246">
        <f>'BS(T)5-7'!D82</f>
        <v>19</v>
      </c>
      <c r="G93" s="228"/>
      <c r="H93" s="248">
        <f>+'BS(T)5-7'!F82</f>
        <v>80877352</v>
      </c>
      <c r="I93" s="247"/>
      <c r="J93" s="575">
        <v>66878684</v>
      </c>
      <c r="K93" s="247"/>
      <c r="L93" s="248">
        <f>+'BS(T)5-7'!J82</f>
        <v>13008373</v>
      </c>
      <c r="M93" s="247"/>
      <c r="N93" s="575">
        <v>11194519</v>
      </c>
    </row>
    <row r="94" spans="1:14" ht="15.95" customHeight="1">
      <c r="A94" s="229" t="s">
        <v>630</v>
      </c>
      <c r="B94" s="229"/>
      <c r="C94" s="228"/>
      <c r="D94" s="250"/>
      <c r="E94" s="228"/>
      <c r="F94" s="246">
        <v>20</v>
      </c>
      <c r="G94" s="228"/>
      <c r="H94" s="248">
        <f>+'BS(T)5-7'!F83</f>
        <v>1658273764</v>
      </c>
      <c r="I94" s="224"/>
      <c r="J94" s="575">
        <v>1773050728</v>
      </c>
      <c r="K94" s="224"/>
      <c r="L94" s="248">
        <f>+'BS(T)5-7'!J83</f>
        <v>654908278</v>
      </c>
      <c r="M94" s="224"/>
      <c r="N94" s="575">
        <v>680686305</v>
      </c>
    </row>
    <row r="95" spans="1:14" ht="15.95" customHeight="1">
      <c r="A95" s="229" t="s">
        <v>560</v>
      </c>
      <c r="B95" s="229"/>
      <c r="C95" s="228"/>
      <c r="D95" s="250"/>
      <c r="E95" s="228"/>
      <c r="F95" s="272"/>
      <c r="G95" s="228"/>
      <c r="H95" s="253">
        <f>+'BS(T)5-7'!F84</f>
        <v>232243096</v>
      </c>
      <c r="I95" s="247"/>
      <c r="J95" s="576">
        <v>280753239</v>
      </c>
      <c r="K95" s="247"/>
      <c r="L95" s="253">
        <f>+'BS(T)5-7'!J84</f>
        <v>82586368</v>
      </c>
      <c r="M95" s="247"/>
      <c r="N95" s="576">
        <v>104510836</v>
      </c>
    </row>
    <row r="96" spans="1:14" ht="8.1" customHeight="1">
      <c r="A96" s="229"/>
      <c r="B96" s="229"/>
      <c r="C96" s="229"/>
      <c r="D96" s="228"/>
      <c r="E96" s="228"/>
      <c r="F96" s="246"/>
      <c r="G96" s="228"/>
      <c r="H96" s="254"/>
      <c r="I96" s="261"/>
      <c r="J96" s="254"/>
      <c r="K96" s="261"/>
      <c r="L96" s="254"/>
      <c r="M96" s="261"/>
      <c r="N96" s="254"/>
    </row>
    <row r="97" spans="1:14" ht="15.95" customHeight="1">
      <c r="A97" s="255" t="s">
        <v>278</v>
      </c>
      <c r="B97" s="229"/>
      <c r="C97" s="229"/>
      <c r="D97" s="250"/>
      <c r="E97" s="228"/>
      <c r="F97" s="272"/>
      <c r="G97" s="228"/>
      <c r="H97" s="253">
        <f>SUM(H88:H95)</f>
        <v>20842446993</v>
      </c>
      <c r="I97" s="261"/>
      <c r="J97" s="253">
        <f>SUM(J88:J95)</f>
        <v>21001674356</v>
      </c>
      <c r="K97" s="261"/>
      <c r="L97" s="253">
        <f>SUM(L88:L95)</f>
        <v>11876221564</v>
      </c>
      <c r="M97" s="261"/>
      <c r="N97" s="253">
        <f>SUM(N88:N95)</f>
        <v>12002748570</v>
      </c>
    </row>
    <row r="98" spans="1:14" ht="8.1" customHeight="1">
      <c r="A98" s="229"/>
      <c r="B98" s="229"/>
      <c r="C98" s="229"/>
      <c r="D98" s="273"/>
      <c r="E98" s="228"/>
      <c r="F98" s="272"/>
      <c r="G98" s="228"/>
      <c r="H98" s="254"/>
      <c r="I98" s="261"/>
      <c r="J98" s="254"/>
      <c r="K98" s="261"/>
      <c r="L98" s="254"/>
      <c r="M98" s="261"/>
      <c r="N98" s="254"/>
    </row>
    <row r="99" spans="1:14" ht="15.95" customHeight="1">
      <c r="A99" s="255" t="s">
        <v>279</v>
      </c>
      <c r="B99" s="229"/>
      <c r="C99" s="229"/>
      <c r="D99" s="228"/>
      <c r="E99" s="250"/>
      <c r="F99" s="227"/>
      <c r="G99" s="228"/>
      <c r="H99" s="253">
        <f>H83+H97</f>
        <v>23676025675</v>
      </c>
      <c r="I99" s="247"/>
      <c r="J99" s="253">
        <f>J83+J97</f>
        <v>31305915804</v>
      </c>
      <c r="K99" s="247"/>
      <c r="L99" s="253">
        <f>L83+L97</f>
        <v>17205102315</v>
      </c>
      <c r="M99" s="247"/>
      <c r="N99" s="253">
        <f>N83+N97</f>
        <v>21387023103</v>
      </c>
    </row>
    <row r="100" spans="1:14" ht="15.95" customHeight="1">
      <c r="A100" s="255"/>
      <c r="B100" s="229"/>
      <c r="C100" s="229"/>
      <c r="D100" s="228"/>
      <c r="E100" s="250"/>
      <c r="F100" s="227"/>
      <c r="G100" s="228"/>
      <c r="H100" s="254"/>
      <c r="I100" s="247"/>
      <c r="J100" s="254"/>
      <c r="K100" s="247"/>
      <c r="L100" s="254"/>
      <c r="M100" s="247"/>
      <c r="N100" s="254"/>
    </row>
    <row r="101" spans="1:14" ht="15.95" customHeight="1">
      <c r="A101" s="255"/>
      <c r="B101" s="229"/>
      <c r="C101" s="229"/>
      <c r="D101" s="228"/>
      <c r="E101" s="250"/>
      <c r="F101" s="227"/>
      <c r="G101" s="228"/>
      <c r="H101" s="254"/>
      <c r="I101" s="247"/>
      <c r="J101" s="254"/>
      <c r="K101" s="247"/>
      <c r="L101" s="254"/>
      <c r="M101" s="247"/>
      <c r="N101" s="254"/>
    </row>
    <row r="102" spans="1:14" ht="15.95" customHeight="1">
      <c r="A102" s="255"/>
      <c r="B102" s="229"/>
      <c r="C102" s="229"/>
      <c r="D102" s="228"/>
      <c r="E102" s="250"/>
      <c r="F102" s="227"/>
      <c r="G102" s="228"/>
      <c r="H102" s="254"/>
      <c r="I102" s="247"/>
      <c r="J102" s="254"/>
      <c r="K102" s="247"/>
      <c r="L102" s="254"/>
      <c r="M102" s="247"/>
      <c r="N102" s="254"/>
    </row>
    <row r="103" spans="1:14" ht="15.95" customHeight="1">
      <c r="A103" s="255"/>
      <c r="B103" s="229"/>
      <c r="C103" s="229"/>
      <c r="D103" s="228"/>
      <c r="E103" s="250"/>
      <c r="F103" s="227"/>
      <c r="G103" s="228"/>
      <c r="H103" s="254"/>
      <c r="I103" s="247"/>
      <c r="J103" s="254"/>
      <c r="K103" s="247"/>
      <c r="L103" s="254"/>
      <c r="M103" s="247"/>
      <c r="N103" s="254"/>
    </row>
    <row r="104" spans="1:14" ht="15.95" customHeight="1">
      <c r="A104" s="255"/>
      <c r="B104" s="229"/>
      <c r="C104" s="229"/>
      <c r="D104" s="228"/>
      <c r="E104" s="250"/>
      <c r="F104" s="227"/>
      <c r="G104" s="228"/>
      <c r="H104" s="254"/>
      <c r="I104" s="247"/>
      <c r="J104" s="254"/>
      <c r="K104" s="247"/>
      <c r="L104" s="254"/>
      <c r="M104" s="247"/>
      <c r="N104" s="254"/>
    </row>
    <row r="105" spans="1:14" ht="15.95" customHeight="1">
      <c r="A105" s="255"/>
      <c r="B105" s="229"/>
      <c r="C105" s="229"/>
      <c r="D105" s="228"/>
      <c r="E105" s="250"/>
      <c r="F105" s="227"/>
      <c r="G105" s="228"/>
      <c r="H105" s="254"/>
      <c r="I105" s="247"/>
      <c r="J105" s="254"/>
      <c r="K105" s="247"/>
      <c r="L105" s="254"/>
      <c r="M105" s="247"/>
      <c r="N105" s="254"/>
    </row>
    <row r="106" spans="1:14" ht="15.95" customHeight="1">
      <c r="A106" s="255"/>
      <c r="B106" s="229"/>
      <c r="C106" s="229"/>
      <c r="D106" s="228"/>
      <c r="E106" s="250"/>
      <c r="F106" s="227"/>
      <c r="G106" s="228"/>
      <c r="H106" s="254"/>
      <c r="I106" s="247"/>
      <c r="J106" s="254"/>
      <c r="K106" s="247"/>
      <c r="L106" s="254"/>
      <c r="M106" s="247"/>
      <c r="N106" s="254"/>
    </row>
    <row r="107" spans="1:14" ht="15.95" customHeight="1">
      <c r="A107" s="255"/>
      <c r="B107" s="229"/>
      <c r="C107" s="229"/>
      <c r="D107" s="228"/>
      <c r="E107" s="250"/>
      <c r="F107" s="227"/>
      <c r="G107" s="228"/>
      <c r="H107" s="254"/>
      <c r="I107" s="247"/>
      <c r="J107" s="254"/>
      <c r="K107" s="247"/>
      <c r="L107" s="254"/>
      <c r="M107" s="247"/>
      <c r="N107" s="254"/>
    </row>
    <row r="108" spans="1:14" ht="15.95" customHeight="1">
      <c r="A108" s="255"/>
      <c r="B108" s="229"/>
      <c r="C108" s="229"/>
      <c r="D108" s="228"/>
      <c r="E108" s="250"/>
      <c r="F108" s="227"/>
      <c r="G108" s="228"/>
      <c r="H108" s="254"/>
      <c r="I108" s="247"/>
      <c r="J108" s="254"/>
      <c r="K108" s="247"/>
      <c r="L108" s="254"/>
      <c r="M108" s="247"/>
      <c r="N108" s="254"/>
    </row>
    <row r="109" spans="1:14" ht="15.75" customHeight="1">
      <c r="A109" s="255"/>
      <c r="B109" s="229"/>
      <c r="C109" s="229"/>
      <c r="D109" s="228"/>
      <c r="E109" s="250"/>
      <c r="F109" s="227"/>
      <c r="G109" s="228"/>
      <c r="H109" s="254"/>
      <c r="I109" s="247"/>
      <c r="J109" s="254"/>
      <c r="K109" s="247"/>
      <c r="L109" s="254"/>
      <c r="M109" s="247"/>
      <c r="N109" s="254"/>
    </row>
    <row r="110" spans="1:14" ht="21.95" customHeight="1">
      <c r="A110" s="262" t="str">
        <f>A54</f>
        <v>The accompanying notes are an integral part of these consolidated and separate financial statements.</v>
      </c>
      <c r="B110" s="262"/>
      <c r="C110" s="262"/>
      <c r="D110" s="263"/>
      <c r="E110" s="263"/>
      <c r="F110" s="274"/>
      <c r="G110" s="263"/>
      <c r="H110" s="264"/>
      <c r="I110" s="264"/>
      <c r="J110" s="264"/>
      <c r="K110" s="264"/>
      <c r="L110" s="264"/>
      <c r="M110" s="264"/>
      <c r="N110" s="264"/>
    </row>
    <row r="111" spans="1:14" ht="17.25" customHeight="1">
      <c r="A111" s="628" t="str">
        <f>A55</f>
        <v xml:space="preserve">Hemaraj Land and Development Public Company Limited </v>
      </c>
      <c r="B111" s="628"/>
      <c r="C111" s="628"/>
      <c r="D111" s="628"/>
      <c r="E111" s="628"/>
      <c r="F111" s="628"/>
      <c r="G111" s="628"/>
      <c r="H111" s="628"/>
      <c r="I111" s="628"/>
      <c r="J111" s="628"/>
      <c r="K111" s="628"/>
      <c r="L111" s="628"/>
      <c r="M111" s="628"/>
      <c r="N111" s="628"/>
    </row>
    <row r="112" spans="1:14" ht="17.25" customHeight="1">
      <c r="A112" s="628" t="s">
        <v>627</v>
      </c>
      <c r="B112" s="628"/>
      <c r="C112" s="628"/>
      <c r="D112" s="628"/>
      <c r="E112" s="628"/>
      <c r="F112" s="628"/>
      <c r="G112" s="628"/>
      <c r="H112" s="628"/>
      <c r="I112" s="628"/>
      <c r="J112" s="628"/>
      <c r="K112" s="628"/>
      <c r="L112" s="628"/>
      <c r="M112" s="628"/>
      <c r="N112" s="628"/>
    </row>
    <row r="113" spans="1:14" ht="17.25" customHeight="1">
      <c r="A113" s="625" t="str">
        <f>+A3</f>
        <v>As at 31 December 2017</v>
      </c>
      <c r="B113" s="625"/>
      <c r="C113" s="625"/>
      <c r="D113" s="625"/>
      <c r="E113" s="625"/>
      <c r="F113" s="625"/>
      <c r="G113" s="625"/>
      <c r="H113" s="625"/>
      <c r="I113" s="625"/>
      <c r="J113" s="625"/>
      <c r="K113" s="625"/>
      <c r="L113" s="625"/>
      <c r="M113" s="625"/>
      <c r="N113" s="625"/>
    </row>
    <row r="114" spans="1:14" ht="15.95" customHeight="1">
      <c r="A114" s="265"/>
      <c r="B114" s="265"/>
      <c r="C114" s="265"/>
      <c r="D114" s="265"/>
      <c r="E114" s="265"/>
      <c r="F114" s="265"/>
      <c r="G114" s="265"/>
      <c r="H114" s="266"/>
      <c r="I114" s="266"/>
      <c r="J114" s="266"/>
      <c r="K114" s="266"/>
      <c r="L114" s="266"/>
      <c r="M114" s="266"/>
      <c r="N114" s="266"/>
    </row>
    <row r="115" spans="1:14" ht="15.95" customHeight="1">
      <c r="A115" s="265"/>
      <c r="B115" s="265"/>
      <c r="C115" s="265"/>
      <c r="D115" s="265"/>
      <c r="E115" s="265"/>
      <c r="F115" s="265"/>
      <c r="G115" s="265"/>
      <c r="H115" s="266"/>
      <c r="I115" s="266"/>
      <c r="J115" s="266"/>
      <c r="K115" s="266"/>
      <c r="L115" s="266"/>
      <c r="M115" s="266"/>
      <c r="N115" s="266"/>
    </row>
    <row r="116" spans="1:14" ht="15.95" customHeight="1">
      <c r="A116" s="229"/>
      <c r="B116" s="229"/>
      <c r="C116" s="229"/>
      <c r="D116" s="228"/>
      <c r="E116" s="228"/>
      <c r="F116" s="227"/>
      <c r="G116" s="228"/>
      <c r="H116" s="629" t="s">
        <v>625</v>
      </c>
      <c r="I116" s="629"/>
      <c r="J116" s="629"/>
      <c r="K116" s="226"/>
      <c r="L116" s="629" t="s">
        <v>626</v>
      </c>
      <c r="M116" s="629"/>
      <c r="N116" s="629"/>
    </row>
    <row r="117" spans="1:14" ht="15.95" customHeight="1">
      <c r="A117" s="229"/>
      <c r="B117" s="229"/>
      <c r="C117" s="229"/>
      <c r="D117" s="228"/>
      <c r="E117" s="228"/>
      <c r="F117" s="227"/>
      <c r="G117" s="228"/>
      <c r="H117" s="626" t="s">
        <v>624</v>
      </c>
      <c r="I117" s="626"/>
      <c r="J117" s="626"/>
      <c r="K117" s="626"/>
      <c r="L117" s="627" t="s">
        <v>624</v>
      </c>
      <c r="M117" s="627"/>
      <c r="N117" s="627"/>
    </row>
    <row r="118" spans="1:14" ht="15.95" customHeight="1">
      <c r="A118" s="229"/>
      <c r="B118" s="229"/>
      <c r="C118" s="229"/>
      <c r="D118" s="250"/>
      <c r="E118" s="250"/>
      <c r="F118" s="230"/>
      <c r="G118" s="230"/>
      <c r="H118" s="231" t="s">
        <v>589</v>
      </c>
      <c r="I118" s="232"/>
      <c r="J118" s="231" t="s">
        <v>236</v>
      </c>
      <c r="K118" s="233"/>
      <c r="L118" s="231" t="s">
        <v>589</v>
      </c>
      <c r="M118" s="232"/>
      <c r="N118" s="231" t="s">
        <v>236</v>
      </c>
    </row>
    <row r="119" spans="1:14" ht="15.95" customHeight="1">
      <c r="A119" s="229"/>
      <c r="B119" s="229"/>
      <c r="C119" s="229"/>
      <c r="D119" s="250"/>
      <c r="E119" s="250"/>
      <c r="F119" s="234" t="s">
        <v>238</v>
      </c>
      <c r="G119" s="235"/>
      <c r="H119" s="236" t="s">
        <v>239</v>
      </c>
      <c r="I119" s="237"/>
      <c r="J119" s="236" t="s">
        <v>239</v>
      </c>
      <c r="K119" s="238"/>
      <c r="L119" s="236" t="s">
        <v>239</v>
      </c>
      <c r="M119" s="237"/>
      <c r="N119" s="236" t="s">
        <v>239</v>
      </c>
    </row>
    <row r="120" spans="1:14" ht="15.95" customHeight="1">
      <c r="A120" s="229"/>
      <c r="B120" s="229"/>
      <c r="C120" s="229"/>
      <c r="D120" s="250"/>
      <c r="E120" s="250"/>
      <c r="F120" s="239"/>
      <c r="G120" s="235"/>
      <c r="H120" s="240"/>
      <c r="I120" s="232"/>
      <c r="J120" s="240"/>
      <c r="K120" s="233"/>
      <c r="L120" s="240"/>
      <c r="M120" s="232"/>
      <c r="N120" s="240"/>
    </row>
    <row r="121" spans="1:14" ht="15.95" customHeight="1">
      <c r="A121" s="268" t="s">
        <v>547</v>
      </c>
      <c r="B121" s="574"/>
      <c r="C121" s="574"/>
      <c r="D121" s="574"/>
      <c r="E121" s="574"/>
      <c r="F121" s="243"/>
      <c r="G121" s="250"/>
      <c r="H121" s="267"/>
      <c r="I121" s="275"/>
      <c r="J121" s="275"/>
      <c r="K121" s="275"/>
      <c r="L121" s="267"/>
      <c r="M121" s="275"/>
      <c r="N121" s="275"/>
    </row>
    <row r="122" spans="1:14" ht="15.95" customHeight="1">
      <c r="A122" s="574"/>
      <c r="B122" s="574"/>
      <c r="C122" s="574"/>
      <c r="D122" s="574"/>
      <c r="E122" s="574"/>
      <c r="F122" s="243"/>
      <c r="G122" s="250"/>
      <c r="H122" s="267"/>
      <c r="I122" s="275"/>
      <c r="J122" s="275"/>
      <c r="K122" s="275"/>
      <c r="L122" s="267"/>
      <c r="M122" s="275"/>
      <c r="N122" s="275"/>
    </row>
    <row r="123" spans="1:14" ht="15.95" customHeight="1">
      <c r="A123" s="268" t="s">
        <v>280</v>
      </c>
      <c r="B123" s="229"/>
      <c r="C123" s="229"/>
      <c r="D123" s="228"/>
      <c r="E123" s="228"/>
      <c r="F123" s="272"/>
      <c r="G123" s="228"/>
      <c r="H123" s="247"/>
      <c r="I123" s="247"/>
      <c r="J123" s="247"/>
      <c r="K123" s="247"/>
      <c r="L123" s="247"/>
      <c r="M123" s="247"/>
      <c r="N123" s="247"/>
    </row>
    <row r="124" spans="1:14" ht="15.95" customHeight="1">
      <c r="A124" s="229"/>
      <c r="B124" s="229"/>
      <c r="C124" s="229"/>
      <c r="D124" s="228"/>
      <c r="E124" s="228"/>
      <c r="F124" s="272"/>
      <c r="G124" s="228"/>
      <c r="H124" s="247"/>
      <c r="I124" s="247"/>
      <c r="J124" s="247"/>
      <c r="K124" s="247"/>
      <c r="L124" s="247"/>
      <c r="M124" s="247"/>
      <c r="N124" s="247"/>
    </row>
    <row r="125" spans="1:14" ht="15.95" customHeight="1">
      <c r="A125" s="229" t="s">
        <v>281</v>
      </c>
      <c r="B125" s="229"/>
      <c r="C125" s="229"/>
      <c r="D125" s="229"/>
      <c r="E125" s="229"/>
      <c r="F125" s="229"/>
      <c r="G125" s="229"/>
      <c r="H125" s="247"/>
      <c r="I125" s="247"/>
      <c r="J125" s="247"/>
      <c r="K125" s="247"/>
      <c r="L125" s="247"/>
      <c r="M125" s="247"/>
      <c r="N125" s="247"/>
    </row>
    <row r="126" spans="1:14" ht="15.95" customHeight="1">
      <c r="A126" s="229"/>
      <c r="B126" s="229" t="s">
        <v>282</v>
      </c>
      <c r="C126" s="229"/>
      <c r="D126" s="229"/>
      <c r="E126" s="229"/>
      <c r="F126" s="272"/>
      <c r="G126" s="228"/>
      <c r="H126" s="247"/>
      <c r="I126" s="247"/>
      <c r="J126" s="247"/>
      <c r="K126" s="247"/>
      <c r="L126" s="247"/>
      <c r="M126" s="247"/>
      <c r="N126" s="247"/>
    </row>
    <row r="127" spans="1:14" ht="15.95" customHeight="1">
      <c r="A127" s="229"/>
      <c r="B127" s="229"/>
      <c r="C127" s="229" t="s">
        <v>509</v>
      </c>
      <c r="D127" s="229"/>
      <c r="E127" s="229"/>
      <c r="F127" s="272"/>
      <c r="G127" s="228"/>
      <c r="H127" s="247"/>
      <c r="I127" s="247"/>
      <c r="J127" s="247"/>
      <c r="K127" s="247"/>
      <c r="L127" s="247"/>
      <c r="M127" s="247"/>
      <c r="N127" s="247"/>
    </row>
    <row r="128" spans="1:14" ht="15.95" customHeight="1" thickBot="1">
      <c r="A128" s="229"/>
      <c r="B128" s="229"/>
      <c r="C128" s="229"/>
      <c r="D128" s="229" t="s">
        <v>283</v>
      </c>
      <c r="E128" s="229"/>
      <c r="F128" s="246"/>
      <c r="G128" s="228"/>
      <c r="H128" s="276">
        <f>'BS(T)5-7'!F117</f>
        <v>6000000000</v>
      </c>
      <c r="I128" s="247"/>
      <c r="J128" s="276">
        <f>'BS(T)5-7'!H117</f>
        <v>6000000000</v>
      </c>
      <c r="K128" s="247"/>
      <c r="L128" s="276">
        <f>'BS(T)5-7'!J117</f>
        <v>6000000000</v>
      </c>
      <c r="M128" s="247"/>
      <c r="N128" s="276">
        <f>'BS(T)5-7'!L117</f>
        <v>6000000000</v>
      </c>
    </row>
    <row r="129" spans="1:14" ht="15.95" customHeight="1" thickTop="1">
      <c r="A129" s="229"/>
      <c r="B129" s="229"/>
      <c r="C129" s="229"/>
      <c r="D129" s="229"/>
      <c r="E129" s="229"/>
      <c r="F129" s="246"/>
      <c r="G129" s="228"/>
      <c r="H129" s="254"/>
      <c r="I129" s="247"/>
      <c r="J129" s="254"/>
      <c r="K129" s="247"/>
      <c r="L129" s="254"/>
      <c r="M129" s="247"/>
      <c r="N129" s="254"/>
    </row>
    <row r="130" spans="1:14" ht="15.95" customHeight="1">
      <c r="A130" s="229"/>
      <c r="B130" s="229" t="s">
        <v>284</v>
      </c>
      <c r="C130" s="229"/>
      <c r="D130" s="229"/>
      <c r="E130" s="229"/>
      <c r="F130" s="246"/>
      <c r="G130" s="228"/>
      <c r="H130" s="248"/>
      <c r="I130" s="247"/>
      <c r="J130" s="248"/>
      <c r="K130" s="247"/>
      <c r="L130" s="248"/>
      <c r="M130" s="247"/>
      <c r="N130" s="248"/>
    </row>
    <row r="131" spans="1:14" ht="15.95" customHeight="1">
      <c r="A131" s="229"/>
      <c r="B131" s="229"/>
      <c r="C131" s="229" t="s">
        <v>511</v>
      </c>
      <c r="D131" s="229"/>
      <c r="E131" s="229"/>
      <c r="F131" s="246"/>
      <c r="G131" s="228"/>
      <c r="H131" s="248"/>
      <c r="I131" s="247"/>
      <c r="J131" s="248"/>
      <c r="K131" s="247"/>
      <c r="L131" s="248"/>
      <c r="M131" s="247"/>
      <c r="N131" s="248"/>
    </row>
    <row r="132" spans="1:14" ht="15.95" customHeight="1">
      <c r="A132" s="229"/>
      <c r="B132" s="229"/>
      <c r="D132" s="229" t="s">
        <v>510</v>
      </c>
      <c r="E132" s="229"/>
      <c r="F132" s="246">
        <f>'BS(T)5-7'!D121</f>
        <v>21</v>
      </c>
      <c r="G132" s="228"/>
      <c r="H132" s="248">
        <f>'BS(T)5-7'!F121</f>
        <v>3882074476</v>
      </c>
      <c r="I132" s="247"/>
      <c r="J132" s="248">
        <f>'BS(T)5-7'!H121</f>
        <v>3882074476</v>
      </c>
      <c r="K132" s="247"/>
      <c r="L132" s="248">
        <f>'BS(T)5-7'!J121</f>
        <v>3882074476</v>
      </c>
      <c r="M132" s="247"/>
      <c r="N132" s="248">
        <f>'BS(T)5-7'!L121</f>
        <v>3882074476</v>
      </c>
    </row>
    <row r="133" spans="1:14" ht="15.95" customHeight="1">
      <c r="A133" s="229" t="s">
        <v>564</v>
      </c>
      <c r="B133" s="229"/>
      <c r="C133" s="229"/>
      <c r="D133" s="229"/>
      <c r="E133" s="229"/>
      <c r="F133" s="246">
        <f>'BS(T)5-7'!D122</f>
        <v>21</v>
      </c>
      <c r="G133" s="228"/>
      <c r="H133" s="248">
        <f>'BS(T)5-7'!F122</f>
        <v>438704620</v>
      </c>
      <c r="I133" s="247"/>
      <c r="J133" s="248">
        <f>'BS(T)5-7'!H122</f>
        <v>438704620</v>
      </c>
      <c r="K133" s="247"/>
      <c r="L133" s="248">
        <f>'BS(T)5-7'!J122</f>
        <v>438704620</v>
      </c>
      <c r="M133" s="247"/>
      <c r="N133" s="248">
        <f>'BS(T)5-7'!L122</f>
        <v>438704620</v>
      </c>
    </row>
    <row r="134" spans="1:14" ht="15.95" customHeight="1">
      <c r="A134" s="229" t="s">
        <v>285</v>
      </c>
      <c r="B134" s="229"/>
      <c r="C134" s="229"/>
      <c r="D134" s="229"/>
      <c r="E134" s="229"/>
      <c r="F134" s="246"/>
      <c r="G134" s="228"/>
      <c r="H134" s="248"/>
      <c r="I134" s="247"/>
      <c r="J134" s="248"/>
      <c r="K134" s="247"/>
      <c r="L134" s="248"/>
      <c r="M134" s="247"/>
      <c r="N134" s="248"/>
    </row>
    <row r="135" spans="1:14" ht="15.95" customHeight="1">
      <c r="A135" s="229"/>
      <c r="B135" s="229" t="s">
        <v>287</v>
      </c>
      <c r="C135" s="229"/>
      <c r="D135" s="229"/>
      <c r="E135" s="229"/>
      <c r="F135" s="246">
        <f>'BS(T)5-7'!D124</f>
        <v>29</v>
      </c>
      <c r="G135" s="228"/>
      <c r="H135" s="248">
        <f>'BS(T)5-7'!F124</f>
        <v>600000000</v>
      </c>
      <c r="I135" s="247"/>
      <c r="J135" s="248">
        <f>'BS(T)5-7'!H124</f>
        <v>600000000</v>
      </c>
      <c r="K135" s="247"/>
      <c r="L135" s="248">
        <f>'BS(T)5-7'!J124</f>
        <v>600000000</v>
      </c>
      <c r="M135" s="247"/>
      <c r="N135" s="248">
        <f>'BS(T)5-7'!L124</f>
        <v>600000000</v>
      </c>
    </row>
    <row r="136" spans="1:14" ht="15.95" customHeight="1">
      <c r="A136" s="229"/>
      <c r="B136" s="229" t="s">
        <v>288</v>
      </c>
      <c r="C136" s="229"/>
      <c r="D136" s="229"/>
      <c r="E136" s="229"/>
      <c r="F136" s="246"/>
      <c r="G136" s="228"/>
      <c r="H136" s="248">
        <f>+'BS(T)5-7'!F125</f>
        <v>13419967939</v>
      </c>
      <c r="I136" s="247"/>
      <c r="J136" s="248">
        <f>'BS(T)5-7'!H125</f>
        <v>13230057406</v>
      </c>
      <c r="K136" s="247"/>
      <c r="L136" s="248">
        <f>+'BS(T)5-7'!J125</f>
        <v>8389892659.5699997</v>
      </c>
      <c r="M136" s="247"/>
      <c r="N136" s="248">
        <f>'BS(T)5-7'!L125</f>
        <v>7574203659</v>
      </c>
    </row>
    <row r="137" spans="1:14" ht="15.95" customHeight="1">
      <c r="A137" s="229" t="s">
        <v>289</v>
      </c>
      <c r="B137" s="229"/>
      <c r="C137" s="229"/>
      <c r="D137" s="229"/>
      <c r="E137" s="229"/>
      <c r="F137" s="246">
        <v>22</v>
      </c>
      <c r="G137" s="228"/>
      <c r="H137" s="253">
        <f>+'BS(T)5-7'!F126</f>
        <v>3472140768</v>
      </c>
      <c r="I137" s="247"/>
      <c r="J137" s="253">
        <f>'BS(T)5-7'!H126</f>
        <v>-27740349</v>
      </c>
      <c r="K137" s="247"/>
      <c r="L137" s="253">
        <f>+'BS(T)5-7'!J126</f>
        <v>-69959935.930000007</v>
      </c>
      <c r="M137" s="247"/>
      <c r="N137" s="253">
        <f>'BS(T)5-7'!L126</f>
        <v>17252807</v>
      </c>
    </row>
    <row r="138" spans="1:14" ht="15.95" customHeight="1">
      <c r="A138" s="229"/>
      <c r="B138" s="229"/>
      <c r="C138" s="229"/>
      <c r="D138" s="228"/>
      <c r="E138" s="228"/>
      <c r="F138" s="246"/>
      <c r="G138" s="228"/>
      <c r="H138" s="254"/>
      <c r="I138" s="247"/>
      <c r="J138" s="254"/>
      <c r="K138" s="247"/>
      <c r="L138" s="254"/>
      <c r="M138" s="247"/>
      <c r="N138" s="254"/>
    </row>
    <row r="139" spans="1:14" ht="15.95" customHeight="1">
      <c r="A139" s="277" t="s">
        <v>290</v>
      </c>
      <c r="B139" s="229"/>
      <c r="C139" s="229"/>
      <c r="D139" s="228"/>
      <c r="E139" s="228"/>
      <c r="F139" s="272"/>
      <c r="G139" s="228"/>
      <c r="H139" s="254"/>
      <c r="I139" s="247"/>
      <c r="J139" s="254"/>
      <c r="K139" s="247"/>
      <c r="L139" s="254"/>
      <c r="M139" s="247"/>
      <c r="N139" s="254"/>
    </row>
    <row r="140" spans="1:14" ht="15.95" customHeight="1">
      <c r="B140" s="268" t="s">
        <v>291</v>
      </c>
      <c r="C140" s="250"/>
      <c r="D140" s="250"/>
      <c r="E140" s="228"/>
      <c r="F140" s="246" t="s">
        <v>286</v>
      </c>
      <c r="G140" s="228"/>
      <c r="H140" s="248">
        <f>SUM(H131:H137)</f>
        <v>21812887803</v>
      </c>
      <c r="I140" s="247"/>
      <c r="J140" s="248">
        <f>SUM(J131:J137)</f>
        <v>18123096153</v>
      </c>
      <c r="K140" s="247"/>
      <c r="L140" s="248">
        <f>SUM(L131:L137)</f>
        <v>13240711819.639999</v>
      </c>
      <c r="M140" s="247"/>
      <c r="N140" s="248">
        <f>SUM(N131:N137)</f>
        <v>12512235562</v>
      </c>
    </row>
    <row r="141" spans="1:14" ht="15.95" customHeight="1">
      <c r="A141" s="229" t="s">
        <v>292</v>
      </c>
      <c r="B141" s="250"/>
      <c r="C141" s="229"/>
      <c r="D141" s="228"/>
      <c r="E141" s="228"/>
      <c r="F141" s="246"/>
      <c r="G141" s="228"/>
      <c r="H141" s="253">
        <f>+'BS(T)5-7'!F129</f>
        <v>2939442894</v>
      </c>
      <c r="I141" s="247"/>
      <c r="J141" s="253">
        <f>'BS(T)5-7'!H129</f>
        <v>189975407</v>
      </c>
      <c r="K141" s="247"/>
      <c r="L141" s="253">
        <f>+'BS(T)5-7'!J129</f>
        <v>0</v>
      </c>
      <c r="M141" s="247"/>
      <c r="N141" s="253">
        <f>'BS(T)5-7'!L129</f>
        <v>0</v>
      </c>
    </row>
    <row r="142" spans="1:14" ht="15.95" customHeight="1">
      <c r="A142" s="229"/>
      <c r="B142" s="229"/>
      <c r="C142" s="229"/>
      <c r="D142" s="228"/>
      <c r="E142" s="228"/>
      <c r="F142" s="272"/>
      <c r="G142" s="228"/>
      <c r="H142" s="254"/>
      <c r="I142" s="261"/>
      <c r="J142" s="254"/>
      <c r="K142" s="261"/>
      <c r="L142" s="254"/>
      <c r="M142" s="261"/>
      <c r="N142" s="254"/>
    </row>
    <row r="143" spans="1:14" ht="15.95" customHeight="1">
      <c r="A143" s="273" t="s">
        <v>293</v>
      </c>
      <c r="B143" s="229"/>
      <c r="C143" s="229"/>
      <c r="D143" s="250"/>
      <c r="E143" s="228"/>
      <c r="F143" s="272"/>
      <c r="G143" s="228"/>
      <c r="H143" s="253">
        <f>SUM(H140:H141)</f>
        <v>24752330697</v>
      </c>
      <c r="I143" s="261"/>
      <c r="J143" s="253">
        <f>SUM(J140:J141)</f>
        <v>18313071560</v>
      </c>
      <c r="K143" s="261"/>
      <c r="L143" s="253">
        <f>SUM(L140:L141)</f>
        <v>13240711819.639999</v>
      </c>
      <c r="M143" s="261"/>
      <c r="N143" s="253">
        <f>SUM(N140:N141)</f>
        <v>12512235562</v>
      </c>
    </row>
    <row r="144" spans="1:14" ht="15.95" customHeight="1">
      <c r="A144" s="229"/>
      <c r="B144" s="229"/>
      <c r="C144" s="229"/>
      <c r="D144" s="273"/>
      <c r="E144" s="228"/>
      <c r="F144" s="272"/>
      <c r="G144" s="228"/>
      <c r="H144" s="254"/>
      <c r="I144" s="261"/>
      <c r="J144" s="254"/>
      <c r="K144" s="261"/>
      <c r="L144" s="254"/>
      <c r="M144" s="261"/>
      <c r="N144" s="254"/>
    </row>
    <row r="145" spans="1:14" ht="15.95" customHeight="1" thickBot="1">
      <c r="A145" s="271" t="s">
        <v>294</v>
      </c>
      <c r="B145" s="229"/>
      <c r="C145" s="229"/>
      <c r="D145" s="228"/>
      <c r="E145" s="228"/>
      <c r="F145" s="272"/>
      <c r="G145" s="228"/>
      <c r="H145" s="260">
        <f>H143+H99</f>
        <v>48428356372</v>
      </c>
      <c r="I145" s="247"/>
      <c r="J145" s="260">
        <f>J143+J99</f>
        <v>49618987364</v>
      </c>
      <c r="K145" s="247"/>
      <c r="L145" s="260">
        <f>L143+L99</f>
        <v>30445814134.639999</v>
      </c>
      <c r="M145" s="247"/>
      <c r="N145" s="260">
        <f>N143+N99</f>
        <v>33899258665</v>
      </c>
    </row>
    <row r="146" spans="1:14" ht="15.95" customHeight="1" thickTop="1">
      <c r="A146" s="229"/>
      <c r="B146" s="229"/>
      <c r="C146" s="229"/>
      <c r="D146" s="228"/>
      <c r="E146" s="228"/>
      <c r="F146" s="272"/>
      <c r="G146" s="228"/>
      <c r="H146" s="249"/>
      <c r="I146" s="267"/>
      <c r="J146" s="249"/>
      <c r="K146" s="267"/>
      <c r="L146" s="249"/>
      <c r="M146" s="267"/>
      <c r="N146" s="249"/>
    </row>
    <row r="147" spans="1:14" ht="15.95" customHeight="1">
      <c r="A147" s="229"/>
      <c r="B147" s="229"/>
      <c r="C147" s="229"/>
      <c r="D147" s="228"/>
      <c r="E147" s="228"/>
      <c r="F147" s="272"/>
      <c r="G147" s="228"/>
      <c r="H147" s="249"/>
      <c r="I147" s="249"/>
      <c r="J147" s="249"/>
      <c r="K147" s="249"/>
      <c r="L147" s="249"/>
      <c r="M147" s="249"/>
      <c r="N147" s="249"/>
    </row>
    <row r="148" spans="1:14" ht="15.95" customHeight="1">
      <c r="A148" s="229"/>
      <c r="B148" s="229"/>
      <c r="C148" s="229"/>
      <c r="D148" s="228"/>
      <c r="E148" s="228"/>
      <c r="F148" s="272"/>
      <c r="G148" s="228"/>
      <c r="H148" s="267"/>
      <c r="I148" s="267"/>
      <c r="J148" s="267"/>
      <c r="K148" s="267"/>
      <c r="L148" s="267"/>
      <c r="M148" s="267"/>
      <c r="N148" s="267"/>
    </row>
    <row r="149" spans="1:14" ht="15.95" customHeight="1">
      <c r="A149" s="229"/>
      <c r="B149" s="229"/>
      <c r="C149" s="229"/>
      <c r="D149" s="228"/>
      <c r="E149" s="228"/>
      <c r="F149" s="272"/>
      <c r="G149" s="228"/>
      <c r="H149" s="267"/>
      <c r="I149" s="267"/>
      <c r="J149" s="267"/>
      <c r="K149" s="267"/>
      <c r="L149" s="267"/>
      <c r="M149" s="267"/>
      <c r="N149" s="267"/>
    </row>
    <row r="150" spans="1:14" ht="15.95" customHeight="1">
      <c r="A150" s="229"/>
      <c r="B150" s="229"/>
      <c r="C150" s="229"/>
      <c r="D150" s="228"/>
      <c r="E150" s="228"/>
      <c r="F150" s="272"/>
      <c r="G150" s="228"/>
      <c r="H150" s="267"/>
      <c r="I150" s="267"/>
      <c r="J150" s="267"/>
      <c r="K150" s="267"/>
      <c r="L150" s="267"/>
      <c r="M150" s="267"/>
      <c r="N150" s="267"/>
    </row>
    <row r="151" spans="1:14" ht="15.95" customHeight="1">
      <c r="A151" s="229"/>
      <c r="B151" s="229"/>
      <c r="C151" s="229"/>
      <c r="D151" s="228"/>
      <c r="E151" s="228"/>
      <c r="F151" s="272"/>
      <c r="G151" s="228"/>
      <c r="H151" s="267"/>
      <c r="I151" s="267"/>
      <c r="J151" s="267"/>
      <c r="K151" s="267"/>
      <c r="L151" s="267"/>
      <c r="M151" s="267"/>
      <c r="N151" s="267"/>
    </row>
    <row r="152" spans="1:14" ht="15.95" customHeight="1">
      <c r="A152" s="229"/>
      <c r="B152" s="229"/>
      <c r="C152" s="229"/>
      <c r="D152" s="228"/>
      <c r="E152" s="228"/>
      <c r="F152" s="272"/>
      <c r="G152" s="228"/>
      <c r="H152" s="267"/>
      <c r="I152" s="267"/>
      <c r="J152" s="267"/>
      <c r="K152" s="267"/>
      <c r="L152" s="267"/>
      <c r="M152" s="267"/>
      <c r="N152" s="267"/>
    </row>
    <row r="153" spans="1:14" ht="15.95" customHeight="1">
      <c r="A153" s="229"/>
      <c r="B153" s="229"/>
      <c r="C153" s="229"/>
      <c r="D153" s="228"/>
      <c r="E153" s="228"/>
      <c r="F153" s="272"/>
      <c r="G153" s="228"/>
      <c r="H153" s="267"/>
      <c r="I153" s="267"/>
      <c r="J153" s="267"/>
      <c r="K153" s="267"/>
      <c r="L153" s="267"/>
      <c r="M153" s="267"/>
      <c r="N153" s="267"/>
    </row>
    <row r="154" spans="1:14" ht="15.95" customHeight="1">
      <c r="A154" s="229"/>
      <c r="B154" s="229"/>
      <c r="C154" s="229"/>
      <c r="D154" s="228"/>
      <c r="E154" s="228"/>
      <c r="F154" s="272"/>
      <c r="G154" s="228"/>
      <c r="H154" s="267"/>
      <c r="I154" s="267"/>
      <c r="J154" s="267"/>
      <c r="K154" s="267"/>
      <c r="L154" s="267"/>
      <c r="M154" s="267"/>
      <c r="N154" s="267"/>
    </row>
    <row r="155" spans="1:14" ht="15.95" customHeight="1">
      <c r="A155" s="229"/>
      <c r="B155" s="229"/>
      <c r="C155" s="229"/>
      <c r="D155" s="228"/>
      <c r="E155" s="228"/>
      <c r="F155" s="272"/>
      <c r="G155" s="228"/>
      <c r="H155" s="267"/>
      <c r="I155" s="267"/>
      <c r="J155" s="267"/>
      <c r="K155" s="267"/>
      <c r="L155" s="267"/>
      <c r="M155" s="267"/>
      <c r="N155" s="267"/>
    </row>
    <row r="156" spans="1:14" ht="15.95" customHeight="1">
      <c r="A156" s="229"/>
      <c r="B156" s="229"/>
      <c r="C156" s="229"/>
      <c r="D156" s="228"/>
      <c r="E156" s="228"/>
      <c r="F156" s="272"/>
      <c r="G156" s="228"/>
      <c r="H156" s="267"/>
      <c r="I156" s="267"/>
      <c r="J156" s="267"/>
      <c r="K156" s="267"/>
      <c r="L156" s="267"/>
      <c r="M156" s="267"/>
      <c r="N156" s="267"/>
    </row>
    <row r="157" spans="1:14" ht="15.95" customHeight="1">
      <c r="A157" s="229"/>
      <c r="B157" s="229"/>
      <c r="C157" s="229"/>
      <c r="D157" s="228"/>
      <c r="E157" s="228"/>
      <c r="F157" s="272"/>
      <c r="G157" s="228"/>
      <c r="H157" s="267"/>
      <c r="I157" s="267"/>
      <c r="J157" s="267"/>
      <c r="K157" s="267"/>
      <c r="L157" s="267"/>
      <c r="M157" s="267"/>
      <c r="N157" s="267"/>
    </row>
    <row r="158" spans="1:14" ht="15.95" customHeight="1">
      <c r="A158" s="229"/>
      <c r="B158" s="229"/>
      <c r="C158" s="229"/>
      <c r="D158" s="228"/>
      <c r="E158" s="228"/>
      <c r="F158" s="272"/>
      <c r="G158" s="228"/>
      <c r="H158" s="267"/>
      <c r="I158" s="267"/>
      <c r="J158" s="267"/>
      <c r="K158" s="267"/>
      <c r="L158" s="267"/>
      <c r="M158" s="267"/>
      <c r="N158" s="267"/>
    </row>
    <row r="159" spans="1:14" ht="15.95" customHeight="1">
      <c r="A159" s="229"/>
      <c r="B159" s="229"/>
      <c r="C159" s="229"/>
      <c r="D159" s="228"/>
      <c r="E159" s="228"/>
      <c r="F159" s="272"/>
      <c r="G159" s="228"/>
      <c r="H159" s="267"/>
      <c r="I159" s="267"/>
      <c r="J159" s="267"/>
      <c r="K159" s="267"/>
      <c r="L159" s="267"/>
      <c r="M159" s="267"/>
      <c r="N159" s="267"/>
    </row>
    <row r="160" spans="1:14" ht="15.95" customHeight="1">
      <c r="A160" s="229"/>
      <c r="B160" s="229"/>
      <c r="C160" s="229"/>
      <c r="D160" s="228"/>
      <c r="E160" s="228"/>
      <c r="F160" s="272"/>
      <c r="G160" s="228"/>
      <c r="H160" s="267"/>
      <c r="I160" s="267"/>
      <c r="J160" s="267"/>
      <c r="K160" s="267"/>
      <c r="L160" s="267"/>
      <c r="M160" s="267"/>
      <c r="N160" s="267"/>
    </row>
    <row r="161" spans="1:14" ht="15.95" customHeight="1">
      <c r="A161" s="229"/>
      <c r="B161" s="229"/>
      <c r="C161" s="229"/>
      <c r="D161" s="228"/>
      <c r="E161" s="228"/>
      <c r="F161" s="272"/>
      <c r="G161" s="228"/>
      <c r="H161" s="267"/>
      <c r="I161" s="267"/>
      <c r="J161" s="267"/>
      <c r="K161" s="267"/>
      <c r="L161" s="267"/>
      <c r="M161" s="267"/>
      <c r="N161" s="267"/>
    </row>
    <row r="162" spans="1:14" ht="15.95" customHeight="1">
      <c r="A162" s="229"/>
      <c r="B162" s="229"/>
      <c r="C162" s="229"/>
      <c r="D162" s="228"/>
      <c r="E162" s="228"/>
      <c r="F162" s="272"/>
      <c r="G162" s="228"/>
      <c r="H162" s="267"/>
      <c r="I162" s="267"/>
      <c r="J162" s="267"/>
      <c r="K162" s="267"/>
      <c r="L162" s="267"/>
      <c r="M162" s="267"/>
      <c r="N162" s="267"/>
    </row>
    <row r="163" spans="1:14" ht="10.5" customHeight="1">
      <c r="A163" s="229"/>
      <c r="B163" s="229"/>
      <c r="C163" s="229"/>
      <c r="D163" s="228"/>
      <c r="E163" s="228"/>
      <c r="F163" s="243"/>
      <c r="G163" s="228"/>
      <c r="H163" s="267"/>
      <c r="I163" s="267"/>
      <c r="J163" s="267"/>
      <c r="K163" s="267"/>
      <c r="L163" s="267"/>
      <c r="M163" s="267"/>
      <c r="N163" s="267"/>
    </row>
    <row r="164" spans="1:14" ht="21.95" customHeight="1">
      <c r="A164" s="262" t="str">
        <f>A54</f>
        <v>The accompanying notes are an integral part of these consolidated and separate financial statements.</v>
      </c>
      <c r="B164" s="262"/>
      <c r="C164" s="262"/>
      <c r="D164" s="263"/>
      <c r="E164" s="263"/>
      <c r="F164" s="561"/>
      <c r="G164" s="263"/>
      <c r="H164" s="264"/>
      <c r="I164" s="264"/>
      <c r="J164" s="264"/>
      <c r="K164" s="264"/>
      <c r="L164" s="264"/>
      <c r="M164" s="264"/>
      <c r="N164" s="264"/>
    </row>
    <row r="165" spans="1:14" ht="21.95" customHeight="1"/>
  </sheetData>
  <mergeCells count="21">
    <mergeCell ref="A55:N55"/>
    <mergeCell ref="A1:N1"/>
    <mergeCell ref="A2:N2"/>
    <mergeCell ref="A3:N3"/>
    <mergeCell ref="H7:K7"/>
    <mergeCell ref="L7:N7"/>
    <mergeCell ref="H6:J6"/>
    <mergeCell ref="L6:N6"/>
    <mergeCell ref="A113:N113"/>
    <mergeCell ref="H117:K117"/>
    <mergeCell ref="L117:N117"/>
    <mergeCell ref="A56:N56"/>
    <mergeCell ref="A57:N57"/>
    <mergeCell ref="H61:K61"/>
    <mergeCell ref="L61:N61"/>
    <mergeCell ref="A111:N111"/>
    <mergeCell ref="A112:N112"/>
    <mergeCell ref="H60:J60"/>
    <mergeCell ref="L60:N60"/>
    <mergeCell ref="H116:J116"/>
    <mergeCell ref="L116:N116"/>
  </mergeCells>
  <pageMargins left="0.8" right="0.5" top="0.5" bottom="0.6" header="0.49" footer="0.4"/>
  <pageSetup paperSize="9" scale="93" firstPageNumber="4" fitToHeight="0" orientation="portrait" blackAndWhite="1" useFirstPageNumber="1" horizontalDpi="1200" verticalDpi="1200" r:id="rId1"/>
  <headerFooter>
    <oddFooter>&amp;R&amp;"Arial,Regular"&amp;9   &amp;P</oddFooter>
  </headerFooter>
  <rowBreaks count="2" manualBreakCount="2">
    <brk id="54" max="13" man="1"/>
    <brk id="11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3" tint="0.59999389629810485"/>
  </sheetPr>
  <dimension ref="A1:Q127"/>
  <sheetViews>
    <sheetView zoomScale="120" zoomScaleNormal="120" zoomScaleSheetLayoutView="90" workbookViewId="0">
      <selection activeCell="D17" sqref="D17"/>
    </sheetView>
  </sheetViews>
  <sheetFormatPr defaultColWidth="10.5" defaultRowHeight="14.1" customHeight="1"/>
  <cols>
    <col min="1" max="4" width="2" style="224" customWidth="1"/>
    <col min="5" max="5" width="41.33203125" style="224" customWidth="1"/>
    <col min="6" max="6" width="7.5" style="224" customWidth="1"/>
    <col min="7" max="7" width="1.1640625" style="224" customWidth="1"/>
    <col min="8" max="8" width="15.83203125" style="251" bestFit="1" customWidth="1"/>
    <col min="9" max="9" width="1.1640625" style="251" customWidth="1"/>
    <col min="10" max="10" width="15.83203125" style="251" customWidth="1"/>
    <col min="11" max="11" width="1.1640625" style="251" customWidth="1"/>
    <col min="12" max="12" width="15.1640625" style="251" customWidth="1"/>
    <col min="13" max="13" width="1.1640625" style="251" customWidth="1"/>
    <col min="14" max="14" width="15.1640625" style="251" customWidth="1"/>
    <col min="15" max="15" width="10.5" style="224" customWidth="1"/>
    <col min="16" max="16" width="10.5" style="224"/>
    <col min="17" max="17" width="10.5" style="224" customWidth="1"/>
    <col min="18" max="20" width="10.5" style="224"/>
    <col min="21" max="21" width="10.5" style="224" customWidth="1"/>
    <col min="22" max="248" width="10.5" style="224"/>
    <col min="249" max="265" width="10.5" style="224" customWidth="1"/>
    <col min="266" max="270" width="10.5" style="224"/>
    <col min="271" max="271" width="10.5" style="224" customWidth="1"/>
    <col min="272" max="272" width="10.5" style="224"/>
    <col min="273" max="273" width="10.5" style="224" customWidth="1"/>
    <col min="274" max="276" width="10.5" style="224"/>
    <col min="277" max="277" width="10.5" style="224" customWidth="1"/>
    <col min="278" max="504" width="10.5" style="224"/>
    <col min="505" max="521" width="10.5" style="224" customWidth="1"/>
    <col min="522" max="526" width="10.5" style="224"/>
    <col min="527" max="527" width="10.5" style="224" customWidth="1"/>
    <col min="528" max="528" width="10.5" style="224"/>
    <col min="529" max="529" width="10.5" style="224" customWidth="1"/>
    <col min="530" max="532" width="10.5" style="224"/>
    <col min="533" max="533" width="10.5" style="224" customWidth="1"/>
    <col min="534" max="760" width="10.5" style="224"/>
    <col min="761" max="777" width="10.5" style="224" customWidth="1"/>
    <col min="778" max="782" width="10.5" style="224"/>
    <col min="783" max="783" width="10.5" style="224" customWidth="1"/>
    <col min="784" max="784" width="10.5" style="224"/>
    <col min="785" max="785" width="10.5" style="224" customWidth="1"/>
    <col min="786" max="788" width="10.5" style="224"/>
    <col min="789" max="789" width="10.5" style="224" customWidth="1"/>
    <col min="790" max="1016" width="10.5" style="224"/>
    <col min="1017" max="1033" width="10.5" style="224" customWidth="1"/>
    <col min="1034" max="1038" width="10.5" style="224"/>
    <col min="1039" max="1039" width="10.5" style="224" customWidth="1"/>
    <col min="1040" max="1040" width="10.5" style="224"/>
    <col min="1041" max="1041" width="10.5" style="224" customWidth="1"/>
    <col min="1042" max="1044" width="10.5" style="224"/>
    <col min="1045" max="1045" width="10.5" style="224" customWidth="1"/>
    <col min="1046" max="1272" width="10.5" style="224"/>
    <col min="1273" max="1289" width="10.5" style="224" customWidth="1"/>
    <col min="1290" max="1294" width="10.5" style="224"/>
    <col min="1295" max="1295" width="10.5" style="224" customWidth="1"/>
    <col min="1296" max="1296" width="10.5" style="224"/>
    <col min="1297" max="1297" width="10.5" style="224" customWidth="1"/>
    <col min="1298" max="1300" width="10.5" style="224"/>
    <col min="1301" max="1301" width="10.5" style="224" customWidth="1"/>
    <col min="1302" max="1528" width="10.5" style="224"/>
    <col min="1529" max="1545" width="10.5" style="224" customWidth="1"/>
    <col min="1546" max="1550" width="10.5" style="224"/>
    <col min="1551" max="1551" width="10.5" style="224" customWidth="1"/>
    <col min="1552" max="1552" width="10.5" style="224"/>
    <col min="1553" max="1553" width="10.5" style="224" customWidth="1"/>
    <col min="1554" max="1556" width="10.5" style="224"/>
    <col min="1557" max="1557" width="10.5" style="224" customWidth="1"/>
    <col min="1558" max="1784" width="10.5" style="224"/>
    <col min="1785" max="1801" width="10.5" style="224" customWidth="1"/>
    <col min="1802" max="1806" width="10.5" style="224"/>
    <col min="1807" max="1807" width="10.5" style="224" customWidth="1"/>
    <col min="1808" max="1808" width="10.5" style="224"/>
    <col min="1809" max="1809" width="10.5" style="224" customWidth="1"/>
    <col min="1810" max="1812" width="10.5" style="224"/>
    <col min="1813" max="1813" width="10.5" style="224" customWidth="1"/>
    <col min="1814" max="2040" width="10.5" style="224"/>
    <col min="2041" max="2057" width="10.5" style="224" customWidth="1"/>
    <col min="2058" max="2062" width="10.5" style="224"/>
    <col min="2063" max="2063" width="10.5" style="224" customWidth="1"/>
    <col min="2064" max="2064" width="10.5" style="224"/>
    <col min="2065" max="2065" width="10.5" style="224" customWidth="1"/>
    <col min="2066" max="2068" width="10.5" style="224"/>
    <col min="2069" max="2069" width="10.5" style="224" customWidth="1"/>
    <col min="2070" max="2296" width="10.5" style="224"/>
    <col min="2297" max="2313" width="10.5" style="224" customWidth="1"/>
    <col min="2314" max="2318" width="10.5" style="224"/>
    <col min="2319" max="2319" width="10.5" style="224" customWidth="1"/>
    <col min="2320" max="2320" width="10.5" style="224"/>
    <col min="2321" max="2321" width="10.5" style="224" customWidth="1"/>
    <col min="2322" max="2324" width="10.5" style="224"/>
    <col min="2325" max="2325" width="10.5" style="224" customWidth="1"/>
    <col min="2326" max="2552" width="10.5" style="224"/>
    <col min="2553" max="2569" width="10.5" style="224" customWidth="1"/>
    <col min="2570" max="2574" width="10.5" style="224"/>
    <col min="2575" max="2575" width="10.5" style="224" customWidth="1"/>
    <col min="2576" max="2576" width="10.5" style="224"/>
    <col min="2577" max="2577" width="10.5" style="224" customWidth="1"/>
    <col min="2578" max="2580" width="10.5" style="224"/>
    <col min="2581" max="2581" width="10.5" style="224" customWidth="1"/>
    <col min="2582" max="2808" width="10.5" style="224"/>
    <col min="2809" max="2825" width="10.5" style="224" customWidth="1"/>
    <col min="2826" max="2830" width="10.5" style="224"/>
    <col min="2831" max="2831" width="10.5" style="224" customWidth="1"/>
    <col min="2832" max="2832" width="10.5" style="224"/>
    <col min="2833" max="2833" width="10.5" style="224" customWidth="1"/>
    <col min="2834" max="2836" width="10.5" style="224"/>
    <col min="2837" max="2837" width="10.5" style="224" customWidth="1"/>
    <col min="2838" max="3064" width="10.5" style="224"/>
    <col min="3065" max="3081" width="10.5" style="224" customWidth="1"/>
    <col min="3082" max="3086" width="10.5" style="224"/>
    <col min="3087" max="3087" width="10.5" style="224" customWidth="1"/>
    <col min="3088" max="3088" width="10.5" style="224"/>
    <col min="3089" max="3089" width="10.5" style="224" customWidth="1"/>
    <col min="3090" max="3092" width="10.5" style="224"/>
    <col min="3093" max="3093" width="10.5" style="224" customWidth="1"/>
    <col min="3094" max="3320" width="10.5" style="224"/>
    <col min="3321" max="3337" width="10.5" style="224" customWidth="1"/>
    <col min="3338" max="3342" width="10.5" style="224"/>
    <col min="3343" max="3343" width="10.5" style="224" customWidth="1"/>
    <col min="3344" max="3344" width="10.5" style="224"/>
    <col min="3345" max="3345" width="10.5" style="224" customWidth="1"/>
    <col min="3346" max="3348" width="10.5" style="224"/>
    <col min="3349" max="3349" width="10.5" style="224" customWidth="1"/>
    <col min="3350" max="3576" width="10.5" style="224"/>
    <col min="3577" max="3593" width="10.5" style="224" customWidth="1"/>
    <col min="3594" max="3598" width="10.5" style="224"/>
    <col min="3599" max="3599" width="10.5" style="224" customWidth="1"/>
    <col min="3600" max="3600" width="10.5" style="224"/>
    <col min="3601" max="3601" width="10.5" style="224" customWidth="1"/>
    <col min="3602" max="3604" width="10.5" style="224"/>
    <col min="3605" max="3605" width="10.5" style="224" customWidth="1"/>
    <col min="3606" max="3832" width="10.5" style="224"/>
    <col min="3833" max="3849" width="10.5" style="224" customWidth="1"/>
    <col min="3850" max="3854" width="10.5" style="224"/>
    <col min="3855" max="3855" width="10.5" style="224" customWidth="1"/>
    <col min="3856" max="3856" width="10.5" style="224"/>
    <col min="3857" max="3857" width="10.5" style="224" customWidth="1"/>
    <col min="3858" max="3860" width="10.5" style="224"/>
    <col min="3861" max="3861" width="10.5" style="224" customWidth="1"/>
    <col min="3862" max="4088" width="10.5" style="224"/>
    <col min="4089" max="4105" width="10.5" style="224" customWidth="1"/>
    <col min="4106" max="4110" width="10.5" style="224"/>
    <col min="4111" max="4111" width="10.5" style="224" customWidth="1"/>
    <col min="4112" max="4112" width="10.5" style="224"/>
    <col min="4113" max="4113" width="10.5" style="224" customWidth="1"/>
    <col min="4114" max="4116" width="10.5" style="224"/>
    <col min="4117" max="4117" width="10.5" style="224" customWidth="1"/>
    <col min="4118" max="4344" width="10.5" style="224"/>
    <col min="4345" max="4361" width="10.5" style="224" customWidth="1"/>
    <col min="4362" max="4366" width="10.5" style="224"/>
    <col min="4367" max="4367" width="10.5" style="224" customWidth="1"/>
    <col min="4368" max="4368" width="10.5" style="224"/>
    <col min="4369" max="4369" width="10.5" style="224" customWidth="1"/>
    <col min="4370" max="4372" width="10.5" style="224"/>
    <col min="4373" max="4373" width="10.5" style="224" customWidth="1"/>
    <col min="4374" max="4600" width="10.5" style="224"/>
    <col min="4601" max="4617" width="10.5" style="224" customWidth="1"/>
    <col min="4618" max="4622" width="10.5" style="224"/>
    <col min="4623" max="4623" width="10.5" style="224" customWidth="1"/>
    <col min="4624" max="4624" width="10.5" style="224"/>
    <col min="4625" max="4625" width="10.5" style="224" customWidth="1"/>
    <col min="4626" max="4628" width="10.5" style="224"/>
    <col min="4629" max="4629" width="10.5" style="224" customWidth="1"/>
    <col min="4630" max="4856" width="10.5" style="224"/>
    <col min="4857" max="4873" width="10.5" style="224" customWidth="1"/>
    <col min="4874" max="4878" width="10.5" style="224"/>
    <col min="4879" max="4879" width="10.5" style="224" customWidth="1"/>
    <col min="4880" max="4880" width="10.5" style="224"/>
    <col min="4881" max="4881" width="10.5" style="224" customWidth="1"/>
    <col min="4882" max="4884" width="10.5" style="224"/>
    <col min="4885" max="4885" width="10.5" style="224" customWidth="1"/>
    <col min="4886" max="5112" width="10.5" style="224"/>
    <col min="5113" max="5129" width="10.5" style="224" customWidth="1"/>
    <col min="5130" max="5134" width="10.5" style="224"/>
    <col min="5135" max="5135" width="10.5" style="224" customWidth="1"/>
    <col min="5136" max="5136" width="10.5" style="224"/>
    <col min="5137" max="5137" width="10.5" style="224" customWidth="1"/>
    <col min="5138" max="5140" width="10.5" style="224"/>
    <col min="5141" max="5141" width="10.5" style="224" customWidth="1"/>
    <col min="5142" max="5368" width="10.5" style="224"/>
    <col min="5369" max="5385" width="10.5" style="224" customWidth="1"/>
    <col min="5386" max="5390" width="10.5" style="224"/>
    <col min="5391" max="5391" width="10.5" style="224" customWidth="1"/>
    <col min="5392" max="5392" width="10.5" style="224"/>
    <col min="5393" max="5393" width="10.5" style="224" customWidth="1"/>
    <col min="5394" max="5396" width="10.5" style="224"/>
    <col min="5397" max="5397" width="10.5" style="224" customWidth="1"/>
    <col min="5398" max="5624" width="10.5" style="224"/>
    <col min="5625" max="5641" width="10.5" style="224" customWidth="1"/>
    <col min="5642" max="5646" width="10.5" style="224"/>
    <col min="5647" max="5647" width="10.5" style="224" customWidth="1"/>
    <col min="5648" max="5648" width="10.5" style="224"/>
    <col min="5649" max="5649" width="10.5" style="224" customWidth="1"/>
    <col min="5650" max="5652" width="10.5" style="224"/>
    <col min="5653" max="5653" width="10.5" style="224" customWidth="1"/>
    <col min="5654" max="5880" width="10.5" style="224"/>
    <col min="5881" max="5897" width="10.5" style="224" customWidth="1"/>
    <col min="5898" max="5902" width="10.5" style="224"/>
    <col min="5903" max="5903" width="10.5" style="224" customWidth="1"/>
    <col min="5904" max="5904" width="10.5" style="224"/>
    <col min="5905" max="5905" width="10.5" style="224" customWidth="1"/>
    <col min="5906" max="5908" width="10.5" style="224"/>
    <col min="5909" max="5909" width="10.5" style="224" customWidth="1"/>
    <col min="5910" max="6136" width="10.5" style="224"/>
    <col min="6137" max="6153" width="10.5" style="224" customWidth="1"/>
    <col min="6154" max="6158" width="10.5" style="224"/>
    <col min="6159" max="6159" width="10.5" style="224" customWidth="1"/>
    <col min="6160" max="6160" width="10.5" style="224"/>
    <col min="6161" max="6161" width="10.5" style="224" customWidth="1"/>
    <col min="6162" max="6164" width="10.5" style="224"/>
    <col min="6165" max="6165" width="10.5" style="224" customWidth="1"/>
    <col min="6166" max="6392" width="10.5" style="224"/>
    <col min="6393" max="6409" width="10.5" style="224" customWidth="1"/>
    <col min="6410" max="6414" width="10.5" style="224"/>
    <col min="6415" max="6415" width="10.5" style="224" customWidth="1"/>
    <col min="6416" max="6416" width="10.5" style="224"/>
    <col min="6417" max="6417" width="10.5" style="224" customWidth="1"/>
    <col min="6418" max="6420" width="10.5" style="224"/>
    <col min="6421" max="6421" width="10.5" style="224" customWidth="1"/>
    <col min="6422" max="6648" width="10.5" style="224"/>
    <col min="6649" max="6665" width="10.5" style="224" customWidth="1"/>
    <col min="6666" max="6670" width="10.5" style="224"/>
    <col min="6671" max="6671" width="10.5" style="224" customWidth="1"/>
    <col min="6672" max="6672" width="10.5" style="224"/>
    <col min="6673" max="6673" width="10.5" style="224" customWidth="1"/>
    <col min="6674" max="6676" width="10.5" style="224"/>
    <col min="6677" max="6677" width="10.5" style="224" customWidth="1"/>
    <col min="6678" max="6904" width="10.5" style="224"/>
    <col min="6905" max="6921" width="10.5" style="224" customWidth="1"/>
    <col min="6922" max="6926" width="10.5" style="224"/>
    <col min="6927" max="6927" width="10.5" style="224" customWidth="1"/>
    <col min="6928" max="6928" width="10.5" style="224"/>
    <col min="6929" max="6929" width="10.5" style="224" customWidth="1"/>
    <col min="6930" max="6932" width="10.5" style="224"/>
    <col min="6933" max="6933" width="10.5" style="224" customWidth="1"/>
    <col min="6934" max="7160" width="10.5" style="224"/>
    <col min="7161" max="7177" width="10.5" style="224" customWidth="1"/>
    <col min="7178" max="7182" width="10.5" style="224"/>
    <col min="7183" max="7183" width="10.5" style="224" customWidth="1"/>
    <col min="7184" max="7184" width="10.5" style="224"/>
    <col min="7185" max="7185" width="10.5" style="224" customWidth="1"/>
    <col min="7186" max="7188" width="10.5" style="224"/>
    <col min="7189" max="7189" width="10.5" style="224" customWidth="1"/>
    <col min="7190" max="7416" width="10.5" style="224"/>
    <col min="7417" max="7433" width="10.5" style="224" customWidth="1"/>
    <col min="7434" max="7438" width="10.5" style="224"/>
    <col min="7439" max="7439" width="10.5" style="224" customWidth="1"/>
    <col min="7440" max="7440" width="10.5" style="224"/>
    <col min="7441" max="7441" width="10.5" style="224" customWidth="1"/>
    <col min="7442" max="7444" width="10.5" style="224"/>
    <col min="7445" max="7445" width="10.5" style="224" customWidth="1"/>
    <col min="7446" max="7672" width="10.5" style="224"/>
    <col min="7673" max="7689" width="10.5" style="224" customWidth="1"/>
    <col min="7690" max="7694" width="10.5" style="224"/>
    <col min="7695" max="7695" width="10.5" style="224" customWidth="1"/>
    <col min="7696" max="7696" width="10.5" style="224"/>
    <col min="7697" max="7697" width="10.5" style="224" customWidth="1"/>
    <col min="7698" max="7700" width="10.5" style="224"/>
    <col min="7701" max="7701" width="10.5" style="224" customWidth="1"/>
    <col min="7702" max="7928" width="10.5" style="224"/>
    <col min="7929" max="7945" width="10.5" style="224" customWidth="1"/>
    <col min="7946" max="7950" width="10.5" style="224"/>
    <col min="7951" max="7951" width="10.5" style="224" customWidth="1"/>
    <col min="7952" max="7952" width="10.5" style="224"/>
    <col min="7953" max="7953" width="10.5" style="224" customWidth="1"/>
    <col min="7954" max="7956" width="10.5" style="224"/>
    <col min="7957" max="7957" width="10.5" style="224" customWidth="1"/>
    <col min="7958" max="8184" width="10.5" style="224"/>
    <col min="8185" max="8201" width="10.5" style="224" customWidth="1"/>
    <col min="8202" max="8206" width="10.5" style="224"/>
    <col min="8207" max="8207" width="10.5" style="224" customWidth="1"/>
    <col min="8208" max="8208" width="10.5" style="224"/>
    <col min="8209" max="8209" width="10.5" style="224" customWidth="1"/>
    <col min="8210" max="8212" width="10.5" style="224"/>
    <col min="8213" max="8213" width="10.5" style="224" customWidth="1"/>
    <col min="8214" max="8440" width="10.5" style="224"/>
    <col min="8441" max="8457" width="10.5" style="224" customWidth="1"/>
    <col min="8458" max="8462" width="10.5" style="224"/>
    <col min="8463" max="8463" width="10.5" style="224" customWidth="1"/>
    <col min="8464" max="8464" width="10.5" style="224"/>
    <col min="8465" max="8465" width="10.5" style="224" customWidth="1"/>
    <col min="8466" max="8468" width="10.5" style="224"/>
    <col min="8469" max="8469" width="10.5" style="224" customWidth="1"/>
    <col min="8470" max="8696" width="10.5" style="224"/>
    <col min="8697" max="8713" width="10.5" style="224" customWidth="1"/>
    <col min="8714" max="8718" width="10.5" style="224"/>
    <col min="8719" max="8719" width="10.5" style="224" customWidth="1"/>
    <col min="8720" max="8720" width="10.5" style="224"/>
    <col min="8721" max="8721" width="10.5" style="224" customWidth="1"/>
    <col min="8722" max="8724" width="10.5" style="224"/>
    <col min="8725" max="8725" width="10.5" style="224" customWidth="1"/>
    <col min="8726" max="8952" width="10.5" style="224"/>
    <col min="8953" max="8969" width="10.5" style="224" customWidth="1"/>
    <col min="8970" max="8974" width="10.5" style="224"/>
    <col min="8975" max="8975" width="10.5" style="224" customWidth="1"/>
    <col min="8976" max="8976" width="10.5" style="224"/>
    <col min="8977" max="8977" width="10.5" style="224" customWidth="1"/>
    <col min="8978" max="8980" width="10.5" style="224"/>
    <col min="8981" max="8981" width="10.5" style="224" customWidth="1"/>
    <col min="8982" max="9208" width="10.5" style="224"/>
    <col min="9209" max="9225" width="10.5" style="224" customWidth="1"/>
    <col min="9226" max="9230" width="10.5" style="224"/>
    <col min="9231" max="9231" width="10.5" style="224" customWidth="1"/>
    <col min="9232" max="9232" width="10.5" style="224"/>
    <col min="9233" max="9233" width="10.5" style="224" customWidth="1"/>
    <col min="9234" max="9236" width="10.5" style="224"/>
    <col min="9237" max="9237" width="10.5" style="224" customWidth="1"/>
    <col min="9238" max="9464" width="10.5" style="224"/>
    <col min="9465" max="9481" width="10.5" style="224" customWidth="1"/>
    <col min="9482" max="9486" width="10.5" style="224"/>
    <col min="9487" max="9487" width="10.5" style="224" customWidth="1"/>
    <col min="9488" max="9488" width="10.5" style="224"/>
    <col min="9489" max="9489" width="10.5" style="224" customWidth="1"/>
    <col min="9490" max="9492" width="10.5" style="224"/>
    <col min="9493" max="9493" width="10.5" style="224" customWidth="1"/>
    <col min="9494" max="9720" width="10.5" style="224"/>
    <col min="9721" max="9737" width="10.5" style="224" customWidth="1"/>
    <col min="9738" max="9742" width="10.5" style="224"/>
    <col min="9743" max="9743" width="10.5" style="224" customWidth="1"/>
    <col min="9744" max="9744" width="10.5" style="224"/>
    <col min="9745" max="9745" width="10.5" style="224" customWidth="1"/>
    <col min="9746" max="9748" width="10.5" style="224"/>
    <col min="9749" max="9749" width="10.5" style="224" customWidth="1"/>
    <col min="9750" max="9976" width="10.5" style="224"/>
    <col min="9977" max="9993" width="10.5" style="224" customWidth="1"/>
    <col min="9994" max="9998" width="10.5" style="224"/>
    <col min="9999" max="9999" width="10.5" style="224" customWidth="1"/>
    <col min="10000" max="10000" width="10.5" style="224"/>
    <col min="10001" max="10001" width="10.5" style="224" customWidth="1"/>
    <col min="10002" max="10004" width="10.5" style="224"/>
    <col min="10005" max="10005" width="10.5" style="224" customWidth="1"/>
    <col min="10006" max="10232" width="10.5" style="224"/>
    <col min="10233" max="10249" width="10.5" style="224" customWidth="1"/>
    <col min="10250" max="10254" width="10.5" style="224"/>
    <col min="10255" max="10255" width="10.5" style="224" customWidth="1"/>
    <col min="10256" max="10256" width="10.5" style="224"/>
    <col min="10257" max="10257" width="10.5" style="224" customWidth="1"/>
    <col min="10258" max="10260" width="10.5" style="224"/>
    <col min="10261" max="10261" width="10.5" style="224" customWidth="1"/>
    <col min="10262" max="10488" width="10.5" style="224"/>
    <col min="10489" max="10505" width="10.5" style="224" customWidth="1"/>
    <col min="10506" max="10510" width="10.5" style="224"/>
    <col min="10511" max="10511" width="10.5" style="224" customWidth="1"/>
    <col min="10512" max="10512" width="10.5" style="224"/>
    <col min="10513" max="10513" width="10.5" style="224" customWidth="1"/>
    <col min="10514" max="10516" width="10.5" style="224"/>
    <col min="10517" max="10517" width="10.5" style="224" customWidth="1"/>
    <col min="10518" max="10744" width="10.5" style="224"/>
    <col min="10745" max="10761" width="10.5" style="224" customWidth="1"/>
    <col min="10762" max="10766" width="10.5" style="224"/>
    <col min="10767" max="10767" width="10.5" style="224" customWidth="1"/>
    <col min="10768" max="10768" width="10.5" style="224"/>
    <col min="10769" max="10769" width="10.5" style="224" customWidth="1"/>
    <col min="10770" max="10772" width="10.5" style="224"/>
    <col min="10773" max="10773" width="10.5" style="224" customWidth="1"/>
    <col min="10774" max="11000" width="10.5" style="224"/>
    <col min="11001" max="11017" width="10.5" style="224" customWidth="1"/>
    <col min="11018" max="11022" width="10.5" style="224"/>
    <col min="11023" max="11023" width="10.5" style="224" customWidth="1"/>
    <col min="11024" max="11024" width="10.5" style="224"/>
    <col min="11025" max="11025" width="10.5" style="224" customWidth="1"/>
    <col min="11026" max="11028" width="10.5" style="224"/>
    <col min="11029" max="11029" width="10.5" style="224" customWidth="1"/>
    <col min="11030" max="11256" width="10.5" style="224"/>
    <col min="11257" max="11273" width="10.5" style="224" customWidth="1"/>
    <col min="11274" max="11278" width="10.5" style="224"/>
    <col min="11279" max="11279" width="10.5" style="224" customWidth="1"/>
    <col min="11280" max="11280" width="10.5" style="224"/>
    <col min="11281" max="11281" width="10.5" style="224" customWidth="1"/>
    <col min="11282" max="11284" width="10.5" style="224"/>
    <col min="11285" max="11285" width="10.5" style="224" customWidth="1"/>
    <col min="11286" max="11512" width="10.5" style="224"/>
    <col min="11513" max="11529" width="10.5" style="224" customWidth="1"/>
    <col min="11530" max="11534" width="10.5" style="224"/>
    <col min="11535" max="11535" width="10.5" style="224" customWidth="1"/>
    <col min="11536" max="11536" width="10.5" style="224"/>
    <col min="11537" max="11537" width="10.5" style="224" customWidth="1"/>
    <col min="11538" max="11540" width="10.5" style="224"/>
    <col min="11541" max="11541" width="10.5" style="224" customWidth="1"/>
    <col min="11542" max="11768" width="10.5" style="224"/>
    <col min="11769" max="11785" width="10.5" style="224" customWidth="1"/>
    <col min="11786" max="11790" width="10.5" style="224"/>
    <col min="11791" max="11791" width="10.5" style="224" customWidth="1"/>
    <col min="11792" max="11792" width="10.5" style="224"/>
    <col min="11793" max="11793" width="10.5" style="224" customWidth="1"/>
    <col min="11794" max="11796" width="10.5" style="224"/>
    <col min="11797" max="11797" width="10.5" style="224" customWidth="1"/>
    <col min="11798" max="12024" width="10.5" style="224"/>
    <col min="12025" max="12041" width="10.5" style="224" customWidth="1"/>
    <col min="12042" max="12046" width="10.5" style="224"/>
    <col min="12047" max="12047" width="10.5" style="224" customWidth="1"/>
    <col min="12048" max="12048" width="10.5" style="224"/>
    <col min="12049" max="12049" width="10.5" style="224" customWidth="1"/>
    <col min="12050" max="12052" width="10.5" style="224"/>
    <col min="12053" max="12053" width="10.5" style="224" customWidth="1"/>
    <col min="12054" max="12280" width="10.5" style="224"/>
    <col min="12281" max="12297" width="10.5" style="224" customWidth="1"/>
    <col min="12298" max="12302" width="10.5" style="224"/>
    <col min="12303" max="12303" width="10.5" style="224" customWidth="1"/>
    <col min="12304" max="12304" width="10.5" style="224"/>
    <col min="12305" max="12305" width="10.5" style="224" customWidth="1"/>
    <col min="12306" max="12308" width="10.5" style="224"/>
    <col min="12309" max="12309" width="10.5" style="224" customWidth="1"/>
    <col min="12310" max="12536" width="10.5" style="224"/>
    <col min="12537" max="12553" width="10.5" style="224" customWidth="1"/>
    <col min="12554" max="12558" width="10.5" style="224"/>
    <col min="12559" max="12559" width="10.5" style="224" customWidth="1"/>
    <col min="12560" max="12560" width="10.5" style="224"/>
    <col min="12561" max="12561" width="10.5" style="224" customWidth="1"/>
    <col min="12562" max="12564" width="10.5" style="224"/>
    <col min="12565" max="12565" width="10.5" style="224" customWidth="1"/>
    <col min="12566" max="12792" width="10.5" style="224"/>
    <col min="12793" max="12809" width="10.5" style="224" customWidth="1"/>
    <col min="12810" max="12814" width="10.5" style="224"/>
    <col min="12815" max="12815" width="10.5" style="224" customWidth="1"/>
    <col min="12816" max="12816" width="10.5" style="224"/>
    <col min="12817" max="12817" width="10.5" style="224" customWidth="1"/>
    <col min="12818" max="12820" width="10.5" style="224"/>
    <col min="12821" max="12821" width="10.5" style="224" customWidth="1"/>
    <col min="12822" max="13048" width="10.5" style="224"/>
    <col min="13049" max="13065" width="10.5" style="224" customWidth="1"/>
    <col min="13066" max="13070" width="10.5" style="224"/>
    <col min="13071" max="13071" width="10.5" style="224" customWidth="1"/>
    <col min="13072" max="13072" width="10.5" style="224"/>
    <col min="13073" max="13073" width="10.5" style="224" customWidth="1"/>
    <col min="13074" max="13076" width="10.5" style="224"/>
    <col min="13077" max="13077" width="10.5" style="224" customWidth="1"/>
    <col min="13078" max="13304" width="10.5" style="224"/>
    <col min="13305" max="13321" width="10.5" style="224" customWidth="1"/>
    <col min="13322" max="13326" width="10.5" style="224"/>
    <col min="13327" max="13327" width="10.5" style="224" customWidth="1"/>
    <col min="13328" max="13328" width="10.5" style="224"/>
    <col min="13329" max="13329" width="10.5" style="224" customWidth="1"/>
    <col min="13330" max="13332" width="10.5" style="224"/>
    <col min="13333" max="13333" width="10.5" style="224" customWidth="1"/>
    <col min="13334" max="13560" width="10.5" style="224"/>
    <col min="13561" max="13577" width="10.5" style="224" customWidth="1"/>
    <col min="13578" max="13582" width="10.5" style="224"/>
    <col min="13583" max="13583" width="10.5" style="224" customWidth="1"/>
    <col min="13584" max="13584" width="10.5" style="224"/>
    <col min="13585" max="13585" width="10.5" style="224" customWidth="1"/>
    <col min="13586" max="13588" width="10.5" style="224"/>
    <col min="13589" max="13589" width="10.5" style="224" customWidth="1"/>
    <col min="13590" max="13816" width="10.5" style="224"/>
    <col min="13817" max="13833" width="10.5" style="224" customWidth="1"/>
    <col min="13834" max="13838" width="10.5" style="224"/>
    <col min="13839" max="13839" width="10.5" style="224" customWidth="1"/>
    <col min="13840" max="13840" width="10.5" style="224"/>
    <col min="13841" max="13841" width="10.5" style="224" customWidth="1"/>
    <col min="13842" max="13844" width="10.5" style="224"/>
    <col min="13845" max="13845" width="10.5" style="224" customWidth="1"/>
    <col min="13846" max="14072" width="10.5" style="224"/>
    <col min="14073" max="14089" width="10.5" style="224" customWidth="1"/>
    <col min="14090" max="14094" width="10.5" style="224"/>
    <col min="14095" max="14095" width="10.5" style="224" customWidth="1"/>
    <col min="14096" max="14096" width="10.5" style="224"/>
    <col min="14097" max="14097" width="10.5" style="224" customWidth="1"/>
    <col min="14098" max="14100" width="10.5" style="224"/>
    <col min="14101" max="14101" width="10.5" style="224" customWidth="1"/>
    <col min="14102" max="14328" width="10.5" style="224"/>
    <col min="14329" max="14345" width="10.5" style="224" customWidth="1"/>
    <col min="14346" max="14350" width="10.5" style="224"/>
    <col min="14351" max="14351" width="10.5" style="224" customWidth="1"/>
    <col min="14352" max="14352" width="10.5" style="224"/>
    <col min="14353" max="14353" width="10.5" style="224" customWidth="1"/>
    <col min="14354" max="14356" width="10.5" style="224"/>
    <col min="14357" max="14357" width="10.5" style="224" customWidth="1"/>
    <col min="14358" max="14584" width="10.5" style="224"/>
    <col min="14585" max="14601" width="10.5" style="224" customWidth="1"/>
    <col min="14602" max="14606" width="10.5" style="224"/>
    <col min="14607" max="14607" width="10.5" style="224" customWidth="1"/>
    <col min="14608" max="14608" width="10.5" style="224"/>
    <col min="14609" max="14609" width="10.5" style="224" customWidth="1"/>
    <col min="14610" max="14612" width="10.5" style="224"/>
    <col min="14613" max="14613" width="10.5" style="224" customWidth="1"/>
    <col min="14614" max="14840" width="10.5" style="224"/>
    <col min="14841" max="14857" width="10.5" style="224" customWidth="1"/>
    <col min="14858" max="14862" width="10.5" style="224"/>
    <col min="14863" max="14863" width="10.5" style="224" customWidth="1"/>
    <col min="14864" max="14864" width="10.5" style="224"/>
    <col min="14865" max="14865" width="10.5" style="224" customWidth="1"/>
    <col min="14866" max="14868" width="10.5" style="224"/>
    <col min="14869" max="14869" width="10.5" style="224" customWidth="1"/>
    <col min="14870" max="15096" width="10.5" style="224"/>
    <col min="15097" max="15113" width="10.5" style="224" customWidth="1"/>
    <col min="15114" max="15118" width="10.5" style="224"/>
    <col min="15119" max="15119" width="10.5" style="224" customWidth="1"/>
    <col min="15120" max="15120" width="10.5" style="224"/>
    <col min="15121" max="15121" width="10.5" style="224" customWidth="1"/>
    <col min="15122" max="15124" width="10.5" style="224"/>
    <col min="15125" max="15125" width="10.5" style="224" customWidth="1"/>
    <col min="15126" max="15352" width="10.5" style="224"/>
    <col min="15353" max="15369" width="10.5" style="224" customWidth="1"/>
    <col min="15370" max="15374" width="10.5" style="224"/>
    <col min="15375" max="15375" width="10.5" style="224" customWidth="1"/>
    <col min="15376" max="15376" width="10.5" style="224"/>
    <col min="15377" max="15377" width="10.5" style="224" customWidth="1"/>
    <col min="15378" max="15380" width="10.5" style="224"/>
    <col min="15381" max="15381" width="10.5" style="224" customWidth="1"/>
    <col min="15382" max="15608" width="10.5" style="224"/>
    <col min="15609" max="15625" width="10.5" style="224" customWidth="1"/>
    <col min="15626" max="15630" width="10.5" style="224"/>
    <col min="15631" max="15631" width="10.5" style="224" customWidth="1"/>
    <col min="15632" max="15632" width="10.5" style="224"/>
    <col min="15633" max="15633" width="10.5" style="224" customWidth="1"/>
    <col min="15634" max="15636" width="10.5" style="224"/>
    <col min="15637" max="15637" width="10.5" style="224" customWidth="1"/>
    <col min="15638" max="15864" width="10.5" style="224"/>
    <col min="15865" max="15881" width="10.5" style="224" customWidth="1"/>
    <col min="15882" max="15886" width="10.5" style="224"/>
    <col min="15887" max="15887" width="10.5" style="224" customWidth="1"/>
    <col min="15888" max="15888" width="10.5" style="224"/>
    <col min="15889" max="15889" width="10.5" style="224" customWidth="1"/>
    <col min="15890" max="15892" width="10.5" style="224"/>
    <col min="15893" max="15893" width="10.5" style="224" customWidth="1"/>
    <col min="15894" max="16120" width="10.5" style="224"/>
    <col min="16121" max="16137" width="10.5" style="224" customWidth="1"/>
    <col min="16138" max="16142" width="10.5" style="224"/>
    <col min="16143" max="16143" width="10.5" style="224" customWidth="1"/>
    <col min="16144" max="16144" width="10.5" style="224"/>
    <col min="16145" max="16145" width="10.5" style="224" customWidth="1"/>
    <col min="16146" max="16148" width="10.5" style="224"/>
    <col min="16149" max="16149" width="10.5" style="224" customWidth="1"/>
    <col min="16150" max="16384" width="10.5" style="224"/>
  </cols>
  <sheetData>
    <row r="1" spans="1:14" ht="14.1" customHeight="1">
      <c r="A1" s="278" t="s">
        <v>421</v>
      </c>
      <c r="B1" s="278"/>
      <c r="C1" s="279"/>
      <c r="D1" s="279"/>
      <c r="E1" s="279"/>
      <c r="F1" s="279"/>
      <c r="G1" s="279"/>
      <c r="H1" s="280"/>
      <c r="I1" s="280"/>
      <c r="J1" s="280"/>
      <c r="K1" s="280"/>
      <c r="L1" s="280"/>
      <c r="M1" s="280"/>
      <c r="N1" s="280"/>
    </row>
    <row r="2" spans="1:14" ht="14.1" customHeight="1">
      <c r="A2" s="281" t="s">
        <v>295</v>
      </c>
      <c r="B2" s="278"/>
      <c r="C2" s="279"/>
      <c r="D2" s="279"/>
      <c r="E2" s="279"/>
      <c r="F2" s="279"/>
      <c r="G2" s="279"/>
      <c r="H2" s="280"/>
      <c r="I2" s="280"/>
      <c r="J2" s="280"/>
      <c r="K2" s="280"/>
      <c r="L2" s="280"/>
      <c r="M2" s="280"/>
      <c r="N2" s="280"/>
    </row>
    <row r="3" spans="1:14" ht="14.1" customHeight="1">
      <c r="A3" s="282" t="s">
        <v>590</v>
      </c>
      <c r="B3" s="282"/>
      <c r="C3" s="283"/>
      <c r="D3" s="283"/>
      <c r="E3" s="283"/>
      <c r="F3" s="283"/>
      <c r="G3" s="283"/>
      <c r="H3" s="284"/>
      <c r="I3" s="284"/>
      <c r="J3" s="284"/>
      <c r="K3" s="284"/>
      <c r="L3" s="284"/>
      <c r="M3" s="284"/>
      <c r="N3" s="284"/>
    </row>
    <row r="4" spans="1:14" ht="14.1" customHeight="1">
      <c r="A4" s="265"/>
      <c r="B4" s="265"/>
      <c r="C4" s="285"/>
      <c r="D4" s="285"/>
      <c r="E4" s="285"/>
      <c r="F4" s="285"/>
      <c r="G4" s="285"/>
      <c r="H4" s="266"/>
      <c r="I4" s="266"/>
      <c r="J4" s="266"/>
      <c r="K4" s="266"/>
      <c r="L4" s="266"/>
      <c r="M4" s="266"/>
      <c r="N4" s="266"/>
    </row>
    <row r="5" spans="1:14" ht="14.1" customHeight="1">
      <c r="A5" s="265"/>
      <c r="B5" s="265"/>
      <c r="C5" s="285"/>
      <c r="D5" s="285"/>
      <c r="E5" s="285"/>
      <c r="F5" s="285"/>
      <c r="G5" s="285"/>
      <c r="H5" s="266"/>
      <c r="I5" s="266"/>
      <c r="J5" s="266"/>
      <c r="K5" s="266"/>
      <c r="L5" s="266"/>
      <c r="M5" s="266"/>
      <c r="N5" s="266"/>
    </row>
    <row r="6" spans="1:14" ht="14.1" customHeight="1">
      <c r="A6" s="225"/>
      <c r="B6" s="229"/>
      <c r="C6" s="228"/>
      <c r="D6" s="228"/>
      <c r="E6" s="228"/>
      <c r="F6" s="227"/>
      <c r="G6" s="228"/>
      <c r="H6" s="629" t="s">
        <v>625</v>
      </c>
      <c r="I6" s="629"/>
      <c r="J6" s="629"/>
      <c r="K6" s="226"/>
      <c r="L6" s="629" t="s">
        <v>626</v>
      </c>
      <c r="M6" s="629"/>
      <c r="N6" s="629"/>
    </row>
    <row r="7" spans="1:14" ht="14.1" customHeight="1">
      <c r="A7" s="225"/>
      <c r="B7" s="229"/>
      <c r="C7" s="228"/>
      <c r="D7" s="228"/>
      <c r="E7" s="228"/>
      <c r="F7" s="286"/>
      <c r="G7" s="287"/>
      <c r="H7" s="626" t="s">
        <v>624</v>
      </c>
      <c r="I7" s="626"/>
      <c r="J7" s="626"/>
      <c r="K7" s="626"/>
      <c r="L7" s="627" t="s">
        <v>624</v>
      </c>
      <c r="M7" s="627"/>
      <c r="N7" s="627"/>
    </row>
    <row r="8" spans="1:14" ht="14.1" customHeight="1">
      <c r="A8" s="225"/>
      <c r="B8" s="229"/>
      <c r="C8" s="228"/>
      <c r="D8" s="228"/>
      <c r="E8" s="228"/>
      <c r="F8" s="289"/>
      <c r="G8" s="290"/>
      <c r="H8" s="291" t="s">
        <v>589</v>
      </c>
      <c r="I8" s="237"/>
      <c r="J8" s="291" t="s">
        <v>236</v>
      </c>
      <c r="K8" s="238"/>
      <c r="L8" s="291" t="s">
        <v>589</v>
      </c>
      <c r="M8" s="237"/>
      <c r="N8" s="291" t="s">
        <v>236</v>
      </c>
    </row>
    <row r="9" spans="1:14" ht="14.1" customHeight="1">
      <c r="A9" s="225"/>
      <c r="B9" s="229"/>
      <c r="C9" s="228"/>
      <c r="D9" s="228"/>
      <c r="E9" s="228"/>
      <c r="F9" s="292" t="s">
        <v>238</v>
      </c>
      <c r="G9" s="290"/>
      <c r="H9" s="236" t="s">
        <v>239</v>
      </c>
      <c r="I9" s="237"/>
      <c r="J9" s="236" t="s">
        <v>239</v>
      </c>
      <c r="K9" s="238"/>
      <c r="L9" s="236" t="s">
        <v>239</v>
      </c>
      <c r="M9" s="237"/>
      <c r="N9" s="236" t="s">
        <v>239</v>
      </c>
    </row>
    <row r="10" spans="1:14" ht="14.1" customHeight="1">
      <c r="A10" s="225"/>
      <c r="B10" s="229"/>
      <c r="C10" s="228"/>
      <c r="D10" s="228"/>
      <c r="E10" s="228"/>
      <c r="F10" s="243"/>
      <c r="G10" s="228"/>
      <c r="H10" s="293"/>
      <c r="I10" s="267"/>
      <c r="J10" s="293"/>
      <c r="K10" s="267"/>
      <c r="L10" s="293"/>
      <c r="M10" s="267"/>
      <c r="N10" s="293"/>
    </row>
    <row r="11" spans="1:14" ht="14.1" customHeight="1">
      <c r="A11" s="278" t="s">
        <v>297</v>
      </c>
      <c r="B11" s="229"/>
      <c r="C11" s="228"/>
      <c r="D11" s="228"/>
      <c r="E11" s="228"/>
      <c r="F11" s="227"/>
      <c r="G11" s="228"/>
      <c r="H11" s="267"/>
      <c r="I11" s="267"/>
      <c r="J11" s="267"/>
      <c r="K11" s="267"/>
      <c r="L11" s="267"/>
      <c r="M11" s="294"/>
      <c r="N11" s="267"/>
    </row>
    <row r="12" spans="1:14" ht="14.1" customHeight="1">
      <c r="A12" s="229"/>
      <c r="B12" s="229" t="s">
        <v>298</v>
      </c>
      <c r="C12" s="228"/>
      <c r="D12" s="228"/>
      <c r="E12" s="228"/>
      <c r="F12" s="246"/>
      <c r="G12" s="228"/>
      <c r="H12" s="267">
        <f>+'งบกำไรขาดทุน 8-9'!F10</f>
        <v>3342888598</v>
      </c>
      <c r="I12" s="295"/>
      <c r="J12" s="267">
        <v>8704918104</v>
      </c>
      <c r="K12" s="295"/>
      <c r="L12" s="267">
        <f>+'งบกำไรขาดทุน 8-9'!J10</f>
        <v>1204578992</v>
      </c>
      <c r="M12" s="267"/>
      <c r="N12" s="267">
        <v>969522252</v>
      </c>
    </row>
    <row r="13" spans="1:14" ht="14.1" customHeight="1">
      <c r="A13" s="229"/>
      <c r="B13" s="229" t="s">
        <v>299</v>
      </c>
      <c r="C13" s="228"/>
      <c r="D13" s="228"/>
      <c r="E13" s="228"/>
      <c r="F13" s="246"/>
      <c r="G13" s="228"/>
      <c r="H13" s="267">
        <f>+'งบกำไรขาดทุน 8-9'!F11</f>
        <v>1438315113</v>
      </c>
      <c r="I13" s="295"/>
      <c r="J13" s="267">
        <v>1395805044</v>
      </c>
      <c r="K13" s="295"/>
      <c r="L13" s="267">
        <f>+'งบกำไรขาดทุน 8-9'!J11</f>
        <v>33038123</v>
      </c>
      <c r="M13" s="267"/>
      <c r="N13" s="267">
        <v>32064520</v>
      </c>
    </row>
    <row r="14" spans="1:14" ht="14.1" customHeight="1">
      <c r="A14" s="229"/>
      <c r="B14" s="229" t="s">
        <v>300</v>
      </c>
      <c r="C14" s="228"/>
      <c r="D14" s="228"/>
      <c r="E14" s="228"/>
      <c r="F14" s="246"/>
      <c r="G14" s="228"/>
      <c r="H14" s="264">
        <f>+'งบกำไรขาดทุน 8-9'!F12</f>
        <v>1148366513</v>
      </c>
      <c r="I14" s="295"/>
      <c r="J14" s="264">
        <v>1447372019</v>
      </c>
      <c r="K14" s="295"/>
      <c r="L14" s="264">
        <f>+'งบกำไรขาดทุน 8-9'!J12</f>
        <v>69615074</v>
      </c>
      <c r="M14" s="267"/>
      <c r="N14" s="264">
        <v>71959841</v>
      </c>
    </row>
    <row r="15" spans="1:14" ht="14.1" customHeight="1">
      <c r="A15" s="225"/>
      <c r="B15" s="229"/>
      <c r="C15" s="228"/>
      <c r="D15" s="228"/>
      <c r="E15" s="228"/>
      <c r="F15" s="243"/>
      <c r="G15" s="228"/>
      <c r="H15" s="293"/>
      <c r="I15" s="293"/>
      <c r="J15" s="293"/>
      <c r="K15" s="293"/>
      <c r="L15" s="293"/>
      <c r="M15" s="293"/>
      <c r="N15" s="293"/>
    </row>
    <row r="16" spans="1:14" ht="14.1" customHeight="1">
      <c r="A16" s="296" t="s">
        <v>301</v>
      </c>
      <c r="B16" s="229"/>
      <c r="C16" s="228"/>
      <c r="D16" s="228"/>
      <c r="E16" s="228"/>
      <c r="F16" s="246"/>
      <c r="G16" s="228"/>
      <c r="H16" s="264">
        <f>SUM(H12:H15)</f>
        <v>5929570224</v>
      </c>
      <c r="I16" s="295"/>
      <c r="J16" s="264">
        <f>SUM(J12:J15)</f>
        <v>11548095167</v>
      </c>
      <c r="K16" s="295"/>
      <c r="L16" s="264">
        <f>SUM(L12:L15)</f>
        <v>1307232189</v>
      </c>
      <c r="M16" s="267"/>
      <c r="N16" s="264">
        <f>SUM(N12:N15)</f>
        <v>1073546613</v>
      </c>
    </row>
    <row r="17" spans="1:14" ht="14.1" customHeight="1">
      <c r="A17" s="250"/>
      <c r="B17" s="228"/>
      <c r="C17" s="228"/>
      <c r="D17" s="228"/>
      <c r="E17" s="228"/>
      <c r="F17" s="246"/>
      <c r="G17" s="228"/>
      <c r="H17" s="293"/>
      <c r="I17" s="295"/>
      <c r="J17" s="293"/>
      <c r="K17" s="295"/>
      <c r="L17" s="293"/>
      <c r="M17" s="267"/>
      <c r="N17" s="293"/>
    </row>
    <row r="18" spans="1:14" ht="14.1" customHeight="1">
      <c r="A18" s="279" t="s">
        <v>302</v>
      </c>
      <c r="B18" s="228"/>
      <c r="C18" s="228"/>
      <c r="D18" s="228"/>
      <c r="E18" s="228"/>
      <c r="F18" s="246"/>
      <c r="G18" s="228"/>
      <c r="H18" s="267"/>
      <c r="I18" s="295"/>
      <c r="J18" s="267"/>
      <c r="K18" s="295"/>
      <c r="L18" s="267"/>
      <c r="M18" s="267"/>
      <c r="N18" s="267"/>
    </row>
    <row r="19" spans="1:14" ht="14.1" customHeight="1">
      <c r="A19" s="229"/>
      <c r="B19" s="229" t="s">
        <v>512</v>
      </c>
      <c r="C19" s="228"/>
      <c r="D19" s="228"/>
      <c r="E19" s="228"/>
      <c r="F19" s="246">
        <f>'งบกำไรขาดทุน 8-9'!$D$17</f>
        <v>24</v>
      </c>
      <c r="G19" s="228"/>
      <c r="H19" s="267">
        <f>+'งบกำไรขาดทุน 8-9'!F17</f>
        <v>1455690889</v>
      </c>
      <c r="I19" s="295"/>
      <c r="J19" s="267">
        <v>3366838098</v>
      </c>
      <c r="K19" s="295"/>
      <c r="L19" s="267">
        <f>+'งบกำไรขาดทุน 8-9'!J17</f>
        <v>609763382</v>
      </c>
      <c r="M19" s="267"/>
      <c r="N19" s="267">
        <v>477567018</v>
      </c>
    </row>
    <row r="20" spans="1:14" ht="14.1" customHeight="1">
      <c r="A20" s="229"/>
      <c r="B20" s="229" t="s">
        <v>303</v>
      </c>
      <c r="C20" s="228"/>
      <c r="D20" s="228"/>
      <c r="E20" s="228"/>
      <c r="F20" s="246"/>
      <c r="G20" s="228"/>
      <c r="H20" s="267">
        <f>+'งบกำไรขาดทุน 8-9'!F18</f>
        <v>784391214</v>
      </c>
      <c r="I20" s="295"/>
      <c r="J20" s="267">
        <v>746381689</v>
      </c>
      <c r="K20" s="295"/>
      <c r="L20" s="267">
        <f>+'งบกำไรขาดทุน 8-9'!J18</f>
        <v>28918930</v>
      </c>
      <c r="M20" s="267"/>
      <c r="N20" s="267">
        <v>28857676</v>
      </c>
    </row>
    <row r="21" spans="1:14" ht="14.1" customHeight="1">
      <c r="A21" s="229"/>
      <c r="B21" s="229" t="s">
        <v>304</v>
      </c>
      <c r="C21" s="228"/>
      <c r="D21" s="228"/>
      <c r="E21" s="228"/>
      <c r="F21" s="246"/>
      <c r="G21" s="228"/>
      <c r="H21" s="264">
        <f>+'งบกำไรขาดทุน 8-9'!F19</f>
        <v>470041132</v>
      </c>
      <c r="I21" s="295"/>
      <c r="J21" s="264">
        <v>546863836</v>
      </c>
      <c r="K21" s="295"/>
      <c r="L21" s="264">
        <f>+'งบกำไรขาดทุน 8-9'!J19</f>
        <v>47983553</v>
      </c>
      <c r="M21" s="267"/>
      <c r="N21" s="264">
        <v>49476747</v>
      </c>
    </row>
    <row r="22" spans="1:14" ht="14.1" customHeight="1">
      <c r="A22" s="225"/>
      <c r="B22" s="228"/>
      <c r="C22" s="228"/>
      <c r="D22" s="228"/>
      <c r="E22" s="228"/>
      <c r="F22" s="246"/>
      <c r="G22" s="228"/>
      <c r="H22" s="293"/>
      <c r="I22" s="297"/>
      <c r="J22" s="293"/>
      <c r="K22" s="297"/>
      <c r="L22" s="293"/>
      <c r="M22" s="293"/>
      <c r="N22" s="293"/>
    </row>
    <row r="23" spans="1:14" ht="14.1" customHeight="1">
      <c r="A23" s="299" t="s">
        <v>305</v>
      </c>
      <c r="B23" s="228"/>
      <c r="C23" s="228"/>
      <c r="D23" s="228"/>
      <c r="E23" s="228"/>
      <c r="F23" s="246"/>
      <c r="G23" s="228"/>
      <c r="H23" s="264">
        <f>SUM(H19:H22)</f>
        <v>2710123235</v>
      </c>
      <c r="I23" s="295"/>
      <c r="J23" s="264">
        <f>SUM(J19:J22)</f>
        <v>4660083623</v>
      </c>
      <c r="K23" s="295"/>
      <c r="L23" s="264">
        <f>SUM(L19:L22)</f>
        <v>686665865</v>
      </c>
      <c r="M23" s="267"/>
      <c r="N23" s="264">
        <f>SUM(N19:N22)</f>
        <v>555901441</v>
      </c>
    </row>
    <row r="24" spans="1:14" ht="14.1" customHeight="1">
      <c r="A24" s="225"/>
      <c r="B24" s="228"/>
      <c r="C24" s="228"/>
      <c r="D24" s="228"/>
      <c r="E24" s="228"/>
      <c r="F24" s="246"/>
      <c r="G24" s="228"/>
      <c r="H24" s="293"/>
      <c r="I24" s="295"/>
      <c r="J24" s="293"/>
      <c r="K24" s="295"/>
      <c r="L24" s="293"/>
      <c r="M24" s="267"/>
      <c r="N24" s="293"/>
    </row>
    <row r="25" spans="1:14" ht="14.1" customHeight="1">
      <c r="A25" s="299" t="s">
        <v>306</v>
      </c>
      <c r="B25" s="268"/>
      <c r="C25" s="300"/>
      <c r="D25" s="300"/>
      <c r="E25" s="300"/>
      <c r="F25" s="246"/>
      <c r="G25" s="300"/>
      <c r="H25" s="293">
        <f>+H16-H23</f>
        <v>3219446989</v>
      </c>
      <c r="I25" s="295"/>
      <c r="J25" s="293">
        <f>+J16-J23</f>
        <v>6888011544</v>
      </c>
      <c r="K25" s="295"/>
      <c r="L25" s="293">
        <f>+L16-L23</f>
        <v>620566324</v>
      </c>
      <c r="M25" s="267"/>
      <c r="N25" s="293">
        <f>+N16-N23</f>
        <v>517645172</v>
      </c>
    </row>
    <row r="26" spans="1:14" ht="14.1" customHeight="1">
      <c r="A26" s="225" t="s">
        <v>307</v>
      </c>
      <c r="B26" s="300"/>
      <c r="C26" s="300"/>
      <c r="D26" s="300"/>
      <c r="E26" s="300"/>
      <c r="F26" s="246"/>
      <c r="G26" s="300"/>
      <c r="H26" s="298"/>
      <c r="I26" s="295"/>
      <c r="J26" s="298"/>
      <c r="K26" s="295"/>
      <c r="L26" s="298"/>
      <c r="M26" s="267"/>
      <c r="N26" s="298"/>
    </row>
    <row r="27" spans="1:14" ht="14.1" customHeight="1">
      <c r="A27" s="225"/>
      <c r="B27" s="228" t="s">
        <v>568</v>
      </c>
      <c r="C27" s="300"/>
      <c r="D27" s="300"/>
      <c r="E27" s="300"/>
      <c r="F27" s="246"/>
      <c r="G27" s="300"/>
      <c r="H27" s="293"/>
      <c r="I27" s="295"/>
      <c r="J27" s="293"/>
      <c r="K27" s="295"/>
      <c r="L27" s="293"/>
      <c r="M27" s="267"/>
      <c r="N27" s="293"/>
    </row>
    <row r="28" spans="1:14" ht="14.1" customHeight="1">
      <c r="A28" s="225"/>
      <c r="B28" s="228"/>
      <c r="C28" s="228" t="s">
        <v>569</v>
      </c>
      <c r="D28" s="300"/>
      <c r="E28" s="300"/>
      <c r="F28" s="246"/>
      <c r="G28" s="300"/>
      <c r="H28" s="293">
        <f>+'งบกำไรขาดทุน 8-9'!F25</f>
        <v>0</v>
      </c>
      <c r="I28" s="295"/>
      <c r="J28" s="293">
        <v>0</v>
      </c>
      <c r="K28" s="295"/>
      <c r="L28" s="293">
        <f>+'งบกำไรขาดทุน 8-9'!J25</f>
        <v>0</v>
      </c>
      <c r="M28" s="267"/>
      <c r="N28" s="293">
        <v>153677049</v>
      </c>
    </row>
    <row r="29" spans="1:14" ht="14.1" customHeight="1">
      <c r="A29" s="225"/>
      <c r="B29" s="228" t="s">
        <v>570</v>
      </c>
      <c r="C29" s="228"/>
      <c r="D29" s="300"/>
      <c r="E29" s="300"/>
      <c r="F29" s="246"/>
      <c r="G29" s="300"/>
      <c r="H29" s="293">
        <f>+'งบกำไรขาดทุน 8-9'!F26</f>
        <v>0</v>
      </c>
      <c r="I29" s="295"/>
      <c r="J29" s="293">
        <v>9109407</v>
      </c>
      <c r="K29" s="295"/>
      <c r="L29" s="293">
        <f>+'งบกำไรขาดทุน 8-9'!J26</f>
        <v>0</v>
      </c>
      <c r="M29" s="267"/>
      <c r="N29" s="293">
        <v>8461957</v>
      </c>
    </row>
    <row r="30" spans="1:14" ht="14.1" customHeight="1">
      <c r="A30" s="225"/>
      <c r="B30" s="250" t="s">
        <v>308</v>
      </c>
      <c r="C30" s="250"/>
      <c r="D30" s="228"/>
      <c r="E30" s="228"/>
      <c r="F30" s="246"/>
      <c r="G30" s="228"/>
      <c r="H30" s="293">
        <f>+'งบกำไรขาดทุน 8-9'!F27</f>
        <v>944650105</v>
      </c>
      <c r="I30" s="295"/>
      <c r="J30" s="293">
        <v>492735898</v>
      </c>
      <c r="K30" s="295"/>
      <c r="L30" s="293">
        <f>+'งบกำไรขาดทุน 8-9'!J27</f>
        <v>937433624</v>
      </c>
      <c r="M30" s="267"/>
      <c r="N30" s="293">
        <v>775997825</v>
      </c>
    </row>
    <row r="31" spans="1:14" ht="14.1" customHeight="1">
      <c r="A31" s="225"/>
      <c r="B31" s="250" t="s">
        <v>309</v>
      </c>
      <c r="C31" s="250"/>
      <c r="D31" s="228"/>
      <c r="E31" s="228"/>
      <c r="F31" s="246"/>
      <c r="G31" s="228"/>
      <c r="H31" s="293">
        <f>+'งบกำไรขาดทุน 8-9'!F28</f>
        <v>21494517</v>
      </c>
      <c r="I31" s="295"/>
      <c r="J31" s="293">
        <v>23782760</v>
      </c>
      <c r="K31" s="295"/>
      <c r="L31" s="293">
        <f>+'งบกำไรขาดทุน 8-9'!J28</f>
        <v>143513181</v>
      </c>
      <c r="M31" s="267"/>
      <c r="N31" s="293">
        <v>272619687</v>
      </c>
    </row>
    <row r="32" spans="1:14" ht="14.1" customHeight="1">
      <c r="A32" s="225"/>
      <c r="B32" s="229" t="s">
        <v>310</v>
      </c>
      <c r="C32" s="228"/>
      <c r="D32" s="228"/>
      <c r="E32" s="228"/>
      <c r="F32" s="246"/>
      <c r="G32" s="228"/>
      <c r="H32" s="293">
        <f>+'งบกำไรขาดทุน 8-9'!F29</f>
        <v>86714555</v>
      </c>
      <c r="I32" s="295"/>
      <c r="J32" s="293">
        <v>27328208</v>
      </c>
      <c r="K32" s="295"/>
      <c r="L32" s="293">
        <f>+'งบกำไรขาดทุน 8-9'!J29</f>
        <v>3823059936</v>
      </c>
      <c r="M32" s="267"/>
      <c r="N32" s="293">
        <v>4618958848</v>
      </c>
    </row>
    <row r="33" spans="1:17" ht="14.1" customHeight="1">
      <c r="A33" s="225"/>
      <c r="B33" s="229" t="s">
        <v>484</v>
      </c>
      <c r="C33" s="228"/>
      <c r="D33" s="228"/>
      <c r="E33" s="228"/>
      <c r="F33" s="246"/>
      <c r="G33" s="228"/>
      <c r="H33" s="293">
        <f>+'งบกำไรขาดทุน 8-9'!F30</f>
        <v>0</v>
      </c>
      <c r="I33" s="295"/>
      <c r="J33" s="293">
        <v>0</v>
      </c>
      <c r="K33" s="295"/>
      <c r="L33" s="293">
        <f>+'งบกำไรขาดทุน 8-9'!J30</f>
        <v>68808352</v>
      </c>
      <c r="M33" s="267"/>
      <c r="N33" s="293">
        <v>5261925</v>
      </c>
    </row>
    <row r="34" spans="1:17" ht="14.1" customHeight="1">
      <c r="A34" s="225"/>
      <c r="B34" s="229" t="s">
        <v>485</v>
      </c>
      <c r="C34" s="250"/>
      <c r="D34" s="228"/>
      <c r="E34" s="228"/>
      <c r="F34" s="246"/>
      <c r="G34" s="228"/>
      <c r="H34" s="293">
        <f>+'งบกำไรขาดทุน 8-9'!F31</f>
        <v>2182268</v>
      </c>
      <c r="I34" s="267"/>
      <c r="J34" s="293">
        <v>2435476</v>
      </c>
      <c r="K34" s="267"/>
      <c r="L34" s="293">
        <f>+'งบกำไรขาดทุน 8-9'!J31</f>
        <v>982290</v>
      </c>
      <c r="M34" s="267"/>
      <c r="N34" s="293">
        <v>3715759</v>
      </c>
      <c r="Q34" s="301"/>
    </row>
    <row r="35" spans="1:17" ht="14.1" customHeight="1">
      <c r="A35" s="225"/>
      <c r="B35" s="229" t="s">
        <v>633</v>
      </c>
      <c r="C35" s="250"/>
      <c r="D35" s="228"/>
      <c r="E35" s="228"/>
      <c r="F35" s="246"/>
      <c r="G35" s="228"/>
      <c r="H35" s="293">
        <f>+'งบกำไรขาดทุน 8-9'!F32</f>
        <v>208740000</v>
      </c>
      <c r="I35" s="267"/>
      <c r="J35" s="293" t="s">
        <v>153</v>
      </c>
      <c r="K35" s="267"/>
      <c r="L35" s="293">
        <f>+'งบกำไรขาดทุน 8-9'!J32</f>
        <v>0</v>
      </c>
      <c r="M35" s="267"/>
      <c r="N35" s="293" t="s">
        <v>153</v>
      </c>
      <c r="Q35" s="301"/>
    </row>
    <row r="36" spans="1:17" ht="14.1" customHeight="1">
      <c r="A36" s="225"/>
      <c r="B36" s="250" t="s">
        <v>311</v>
      </c>
      <c r="C36" s="250"/>
      <c r="D36" s="228"/>
      <c r="E36" s="228"/>
      <c r="F36" s="246" t="s">
        <v>286</v>
      </c>
      <c r="G36" s="228"/>
      <c r="H36" s="293">
        <f>+'งบกำไรขาดทุน 8-9'!F33</f>
        <v>104188978</v>
      </c>
      <c r="I36" s="267"/>
      <c r="J36" s="293">
        <v>57884955</v>
      </c>
      <c r="K36" s="267"/>
      <c r="L36" s="293">
        <f>+'งบกำไรขาดทุน 8-9'!J33</f>
        <v>24834945</v>
      </c>
      <c r="M36" s="267"/>
      <c r="N36" s="293">
        <v>4388852</v>
      </c>
      <c r="Q36" s="301"/>
    </row>
    <row r="37" spans="1:17" ht="14.1" customHeight="1">
      <c r="A37" s="225" t="s">
        <v>312</v>
      </c>
      <c r="B37" s="228"/>
      <c r="C37" s="228"/>
      <c r="D37" s="228"/>
      <c r="E37" s="228"/>
      <c r="F37" s="246" t="s">
        <v>286</v>
      </c>
      <c r="G37" s="228"/>
      <c r="H37" s="293">
        <f>+'งบกำไรขาดทุน 8-9'!F34</f>
        <v>-317183897</v>
      </c>
      <c r="I37" s="267"/>
      <c r="J37" s="293">
        <v>-223365839</v>
      </c>
      <c r="K37" s="267"/>
      <c r="L37" s="293">
        <f>+'งบกำไรขาดทุน 8-9'!J34</f>
        <v>-130727827</v>
      </c>
      <c r="M37" s="267"/>
      <c r="N37" s="293">
        <v>-94875634</v>
      </c>
    </row>
    <row r="38" spans="1:17" ht="14.1" customHeight="1">
      <c r="A38" s="225" t="s">
        <v>313</v>
      </c>
      <c r="B38" s="229"/>
      <c r="C38" s="228"/>
      <c r="D38" s="228"/>
      <c r="E38" s="228"/>
      <c r="F38" s="246"/>
      <c r="G38" s="228"/>
      <c r="H38" s="293">
        <f>+'งบกำไรขาดทุน 8-9'!F35</f>
        <v>-842236334</v>
      </c>
      <c r="I38" s="267"/>
      <c r="J38" s="293">
        <v>-812632698</v>
      </c>
      <c r="K38" s="267"/>
      <c r="L38" s="293">
        <f>+'งบกำไรขาดทุน 8-9'!J35</f>
        <v>-354377074</v>
      </c>
      <c r="M38" s="267"/>
      <c r="N38" s="293">
        <v>-281241597</v>
      </c>
    </row>
    <row r="39" spans="1:17" ht="14.1" customHeight="1">
      <c r="A39" s="225" t="s">
        <v>634</v>
      </c>
      <c r="B39" s="228"/>
      <c r="C39" s="228"/>
      <c r="D39" s="228"/>
      <c r="E39" s="302"/>
      <c r="F39" s="246"/>
      <c r="G39" s="250"/>
      <c r="H39" s="293"/>
      <c r="I39" s="267"/>
      <c r="J39" s="224"/>
      <c r="K39" s="267"/>
      <c r="L39" s="293"/>
      <c r="M39" s="267"/>
      <c r="N39" s="224"/>
    </row>
    <row r="40" spans="1:17" ht="14.1" customHeight="1">
      <c r="A40" s="225"/>
      <c r="B40" s="229" t="s">
        <v>268</v>
      </c>
      <c r="C40" s="228"/>
      <c r="D40" s="228"/>
      <c r="E40" s="302"/>
      <c r="F40" s="246"/>
      <c r="G40" s="228"/>
      <c r="H40" s="293">
        <f>+'งบกำไรขาดทุน 8-9'!F36</f>
        <v>-24788218</v>
      </c>
      <c r="I40" s="267"/>
      <c r="J40" s="293">
        <v>-24596079</v>
      </c>
      <c r="K40" s="267"/>
      <c r="L40" s="293">
        <f>+'งบกำไรขาดทุน 8-9'!J36</f>
        <v>-139848</v>
      </c>
      <c r="M40" s="267"/>
      <c r="N40" s="293">
        <v>-1283056</v>
      </c>
    </row>
    <row r="41" spans="1:17" ht="14.1" customHeight="1">
      <c r="A41" s="225" t="s">
        <v>314</v>
      </c>
      <c r="B41" s="229"/>
      <c r="C41" s="228"/>
      <c r="D41" s="228"/>
      <c r="E41" s="302"/>
      <c r="F41" s="246"/>
      <c r="G41" s="228"/>
      <c r="H41" s="293"/>
      <c r="I41" s="267"/>
      <c r="J41" s="293"/>
      <c r="K41" s="267"/>
      <c r="L41" s="293"/>
      <c r="M41" s="267"/>
      <c r="N41" s="293"/>
    </row>
    <row r="42" spans="1:17" ht="14.1" customHeight="1">
      <c r="A42" s="225"/>
      <c r="B42" s="229" t="s">
        <v>315</v>
      </c>
      <c r="C42" s="228"/>
      <c r="D42" s="228"/>
      <c r="E42" s="302"/>
      <c r="F42" s="246"/>
      <c r="G42" s="228"/>
      <c r="H42" s="293">
        <f>+'งบกำไรขาดทุน 8-9'!F38</f>
        <v>0</v>
      </c>
      <c r="I42" s="267"/>
      <c r="J42" s="293">
        <v>-5577</v>
      </c>
      <c r="K42" s="267"/>
      <c r="L42" s="293">
        <f>+'งบกำไรขาดทุน 8-9'!J38</f>
        <v>0</v>
      </c>
      <c r="M42" s="267"/>
      <c r="N42" s="293">
        <v>0</v>
      </c>
    </row>
    <row r="43" spans="1:17" ht="14.1" customHeight="1">
      <c r="A43" s="225" t="s">
        <v>316</v>
      </c>
      <c r="B43" s="229"/>
      <c r="C43" s="228"/>
      <c r="D43" s="228"/>
      <c r="E43" s="228"/>
      <c r="F43" s="246">
        <f>'งบกำไรขาดทุน 8-9'!D39</f>
        <v>23</v>
      </c>
      <c r="G43" s="228"/>
      <c r="H43" s="293">
        <f>+'งบกำไรขาดทุน 8-9'!F39</f>
        <v>-1060065767</v>
      </c>
      <c r="I43" s="267"/>
      <c r="J43" s="293">
        <v>-1124260588</v>
      </c>
      <c r="K43" s="267"/>
      <c r="L43" s="293">
        <f>+'งบกำไรขาดทุน 8-9'!J39</f>
        <v>-865795035</v>
      </c>
      <c r="M43" s="267"/>
      <c r="N43" s="293">
        <v>-911795778</v>
      </c>
    </row>
    <row r="44" spans="1:17" ht="14.1" customHeight="1">
      <c r="A44" s="229" t="s">
        <v>486</v>
      </c>
      <c r="B44" s="229"/>
      <c r="C44" s="228"/>
      <c r="D44" s="228"/>
      <c r="E44" s="228"/>
      <c r="G44" s="228"/>
      <c r="H44" s="293"/>
      <c r="I44" s="293"/>
      <c r="J44" s="293"/>
      <c r="K44" s="293"/>
      <c r="L44" s="293"/>
      <c r="M44" s="293"/>
      <c r="N44" s="293"/>
    </row>
    <row r="45" spans="1:17" ht="14.1" customHeight="1">
      <c r="A45" s="268"/>
      <c r="B45" s="229" t="s">
        <v>487</v>
      </c>
      <c r="C45" s="300"/>
      <c r="D45" s="300"/>
      <c r="E45" s="300"/>
      <c r="F45" s="246" t="str">
        <f>'งบกำไรขาดทุน 8-9'!D40</f>
        <v>12, 25</v>
      </c>
      <c r="G45" s="300"/>
      <c r="H45" s="264">
        <f>+'งบกำไรขาดทุน 8-9'!F40</f>
        <v>1981852903</v>
      </c>
      <c r="I45" s="267"/>
      <c r="J45" s="264">
        <v>1024391790</v>
      </c>
      <c r="K45" s="267"/>
      <c r="L45" s="264">
        <f>+'งบกำไรขาดทุน 8-9'!J40</f>
        <v>0</v>
      </c>
      <c r="M45" s="267"/>
      <c r="N45" s="264">
        <v>0</v>
      </c>
    </row>
    <row r="46" spans="1:17" ht="14.1" customHeight="1">
      <c r="A46" s="268"/>
      <c r="B46" s="268"/>
      <c r="C46" s="300"/>
      <c r="D46" s="300"/>
      <c r="E46" s="300"/>
      <c r="F46" s="246"/>
      <c r="G46" s="300"/>
      <c r="H46" s="293"/>
      <c r="I46" s="267"/>
      <c r="J46" s="293"/>
      <c r="K46" s="267"/>
      <c r="L46" s="293"/>
      <c r="M46" s="267"/>
      <c r="N46" s="293"/>
    </row>
    <row r="47" spans="1:17" ht="14.1" customHeight="1">
      <c r="A47" s="299" t="s">
        <v>317</v>
      </c>
      <c r="B47" s="268"/>
      <c r="C47" s="300"/>
      <c r="D47" s="300"/>
      <c r="E47" s="300"/>
      <c r="F47" s="246"/>
      <c r="G47" s="300"/>
      <c r="H47" s="293">
        <f>SUM(H25:H45)</f>
        <v>4324996099</v>
      </c>
      <c r="I47" s="293">
        <v>0</v>
      </c>
      <c r="J47" s="293">
        <f>SUM(J25:J45)</f>
        <v>6340819257</v>
      </c>
      <c r="K47" s="293">
        <v>0</v>
      </c>
      <c r="L47" s="293">
        <f>SUM(L25:L45)</f>
        <v>4268158868</v>
      </c>
      <c r="M47" s="293">
        <v>0</v>
      </c>
      <c r="N47" s="293">
        <f>SUM(N25:N45)</f>
        <v>5071531009</v>
      </c>
    </row>
    <row r="48" spans="1:17" ht="14.1" customHeight="1">
      <c r="A48" s="303" t="s">
        <v>318</v>
      </c>
      <c r="B48" s="229"/>
      <c r="C48" s="228"/>
      <c r="D48" s="228"/>
      <c r="E48" s="228"/>
      <c r="F48" s="246">
        <f>'งบกำไรขาดทุน 8-9'!$D$43</f>
        <v>25</v>
      </c>
      <c r="G48" s="228"/>
      <c r="H48" s="264">
        <f>+'งบกำไรขาดทุน 8-9'!F43</f>
        <v>-213976821</v>
      </c>
      <c r="I48" s="295"/>
      <c r="J48" s="264">
        <v>-949535226</v>
      </c>
      <c r="K48" s="295"/>
      <c r="L48" s="264">
        <f>+'งบกำไรขาดทุน 8-9'!J43</f>
        <v>-53714098</v>
      </c>
      <c r="M48" s="267"/>
      <c r="N48" s="264">
        <v>-80481520</v>
      </c>
    </row>
    <row r="49" spans="1:14" ht="14.1" customHeight="1">
      <c r="A49" s="268"/>
      <c r="B49" s="268"/>
      <c r="C49" s="300"/>
      <c r="D49" s="300"/>
      <c r="E49" s="300"/>
      <c r="F49" s="246"/>
      <c r="G49" s="300"/>
      <c r="H49" s="293"/>
      <c r="I49" s="267"/>
      <c r="J49" s="293"/>
      <c r="K49" s="267"/>
      <c r="L49" s="293"/>
      <c r="M49" s="267"/>
      <c r="N49" s="293"/>
    </row>
    <row r="50" spans="1:14" ht="14.1" customHeight="1" thickBot="1">
      <c r="A50" s="299" t="s">
        <v>632</v>
      </c>
      <c r="B50" s="268"/>
      <c r="C50" s="300"/>
      <c r="D50" s="300"/>
      <c r="E50" s="300"/>
      <c r="F50" s="246" t="s">
        <v>286</v>
      </c>
      <c r="G50" s="300"/>
      <c r="H50" s="304">
        <f>SUM(H47:H48)</f>
        <v>4111019278</v>
      </c>
      <c r="I50" s="295"/>
      <c r="J50" s="304">
        <f>SUM(J47:J48)</f>
        <v>5391284031</v>
      </c>
      <c r="K50" s="295"/>
      <c r="L50" s="304">
        <f>SUM(L47:L48)</f>
        <v>4214444770</v>
      </c>
      <c r="M50" s="267"/>
      <c r="N50" s="304">
        <f>SUM(N47:N48)</f>
        <v>4991049489</v>
      </c>
    </row>
    <row r="51" spans="1:14" ht="14.1" customHeight="1" thickTop="1">
      <c r="A51" s="225"/>
      <c r="B51" s="229"/>
      <c r="C51" s="228"/>
      <c r="D51" s="228"/>
      <c r="E51" s="228"/>
      <c r="F51" s="246"/>
      <c r="G51" s="228"/>
      <c r="H51" s="293"/>
      <c r="I51" s="295"/>
      <c r="J51" s="293"/>
      <c r="K51" s="267"/>
      <c r="L51" s="293"/>
      <c r="M51" s="294"/>
      <c r="N51" s="293"/>
    </row>
    <row r="52" spans="1:14" ht="14.1" customHeight="1">
      <c r="A52" s="225"/>
      <c r="B52" s="229"/>
      <c r="C52" s="228"/>
      <c r="D52" s="228"/>
      <c r="E52" s="228"/>
      <c r="F52" s="246"/>
      <c r="G52" s="228"/>
      <c r="H52" s="293"/>
      <c r="I52" s="295"/>
      <c r="J52" s="293"/>
      <c r="K52" s="267"/>
      <c r="L52" s="293"/>
      <c r="M52" s="294"/>
      <c r="N52" s="293"/>
    </row>
    <row r="53" spans="1:14" ht="14.1" customHeight="1">
      <c r="A53" s="225"/>
      <c r="B53" s="229"/>
      <c r="C53" s="228"/>
      <c r="D53" s="228"/>
      <c r="E53" s="228"/>
      <c r="F53" s="246"/>
      <c r="G53" s="228"/>
      <c r="H53" s="293"/>
      <c r="I53" s="295"/>
      <c r="J53" s="293"/>
      <c r="K53" s="267"/>
      <c r="L53" s="293"/>
      <c r="M53" s="294"/>
      <c r="N53" s="293"/>
    </row>
    <row r="54" spans="1:14" ht="14.1" customHeight="1">
      <c r="A54" s="225"/>
      <c r="B54" s="229"/>
      <c r="C54" s="228"/>
      <c r="D54" s="228"/>
      <c r="E54" s="228"/>
      <c r="F54" s="246"/>
      <c r="G54" s="228"/>
      <c r="H54" s="293"/>
      <c r="I54" s="295"/>
      <c r="J54" s="293"/>
      <c r="K54" s="267"/>
      <c r="L54" s="293"/>
      <c r="M54" s="294"/>
      <c r="N54" s="293"/>
    </row>
    <row r="55" spans="1:14" ht="14.1" customHeight="1">
      <c r="A55" s="225"/>
      <c r="B55" s="229"/>
      <c r="C55" s="228"/>
      <c r="D55" s="228"/>
      <c r="E55" s="228"/>
      <c r="F55" s="246"/>
      <c r="G55" s="228"/>
      <c r="H55" s="293"/>
      <c r="I55" s="295"/>
      <c r="J55" s="293"/>
      <c r="K55" s="267"/>
      <c r="L55" s="293"/>
      <c r="M55" s="294"/>
      <c r="N55" s="293"/>
    </row>
    <row r="56" spans="1:14" ht="14.1" customHeight="1">
      <c r="A56" s="225"/>
      <c r="B56" s="229"/>
      <c r="C56" s="228"/>
      <c r="D56" s="228"/>
      <c r="E56" s="228"/>
      <c r="F56" s="246"/>
      <c r="G56" s="228"/>
      <c r="H56" s="293"/>
      <c r="I56" s="295"/>
      <c r="J56" s="293"/>
      <c r="K56" s="267"/>
      <c r="L56" s="293"/>
      <c r="M56" s="294"/>
      <c r="N56" s="293"/>
    </row>
    <row r="57" spans="1:14" ht="14.1" customHeight="1">
      <c r="A57" s="225"/>
      <c r="B57" s="229"/>
      <c r="C57" s="228"/>
      <c r="D57" s="228"/>
      <c r="E57" s="228"/>
      <c r="F57" s="246"/>
      <c r="G57" s="228"/>
      <c r="H57" s="293"/>
      <c r="I57" s="295"/>
      <c r="J57" s="293"/>
      <c r="K57" s="267"/>
      <c r="L57" s="293"/>
      <c r="M57" s="294"/>
      <c r="N57" s="293"/>
    </row>
    <row r="58" spans="1:14" ht="14.1" customHeight="1">
      <c r="A58" s="225"/>
      <c r="B58" s="229"/>
      <c r="C58" s="228"/>
      <c r="D58" s="228"/>
      <c r="E58" s="228"/>
      <c r="F58" s="246"/>
      <c r="G58" s="228"/>
      <c r="H58" s="293"/>
      <c r="I58" s="295"/>
      <c r="J58" s="293"/>
      <c r="K58" s="267"/>
      <c r="L58" s="293"/>
      <c r="M58" s="294"/>
      <c r="N58" s="293"/>
    </row>
    <row r="59" spans="1:14" ht="14.1" customHeight="1">
      <c r="A59" s="225"/>
      <c r="B59" s="229"/>
      <c r="C59" s="228"/>
      <c r="D59" s="228"/>
      <c r="E59" s="228"/>
      <c r="F59" s="246"/>
      <c r="G59" s="228"/>
      <c r="H59" s="293"/>
      <c r="I59" s="295"/>
      <c r="J59" s="293"/>
      <c r="K59" s="267"/>
      <c r="L59" s="293"/>
      <c r="M59" s="294"/>
      <c r="N59" s="293"/>
    </row>
    <row r="60" spans="1:14" ht="14.1" customHeight="1">
      <c r="A60" s="225"/>
      <c r="B60" s="229"/>
      <c r="C60" s="228"/>
      <c r="D60" s="228"/>
      <c r="E60" s="228"/>
      <c r="F60" s="246"/>
      <c r="G60" s="228"/>
      <c r="H60" s="293"/>
      <c r="I60" s="295"/>
      <c r="J60" s="293"/>
      <c r="K60" s="267"/>
      <c r="L60" s="293"/>
      <c r="M60" s="294"/>
      <c r="N60" s="293"/>
    </row>
    <row r="61" spans="1:14" ht="14.1" customHeight="1">
      <c r="A61" s="225"/>
      <c r="B61" s="229"/>
      <c r="C61" s="228"/>
      <c r="D61" s="228"/>
      <c r="E61" s="228"/>
      <c r="F61" s="246"/>
      <c r="G61" s="228"/>
      <c r="H61" s="293"/>
      <c r="I61" s="295"/>
      <c r="J61" s="293"/>
      <c r="K61" s="267"/>
      <c r="L61" s="293"/>
      <c r="M61" s="294"/>
      <c r="N61" s="293"/>
    </row>
    <row r="62" spans="1:14" ht="14.1" customHeight="1">
      <c r="A62" s="225"/>
      <c r="B62" s="229"/>
      <c r="C62" s="228"/>
      <c r="D62" s="228"/>
      <c r="E62" s="228"/>
      <c r="F62" s="246"/>
      <c r="G62" s="228"/>
      <c r="H62" s="293"/>
      <c r="I62" s="295"/>
      <c r="J62" s="293"/>
      <c r="K62" s="267"/>
      <c r="L62" s="293"/>
      <c r="M62" s="294"/>
      <c r="N62" s="293"/>
    </row>
    <row r="63" spans="1:14" ht="14.1" customHeight="1">
      <c r="A63" s="225"/>
      <c r="B63" s="229"/>
      <c r="C63" s="228"/>
      <c r="D63" s="228"/>
      <c r="E63" s="228"/>
      <c r="F63" s="246"/>
      <c r="G63" s="228"/>
      <c r="H63" s="293"/>
      <c r="I63" s="295"/>
      <c r="J63" s="293"/>
      <c r="K63" s="267"/>
      <c r="L63" s="293"/>
      <c r="M63" s="294"/>
      <c r="N63" s="293"/>
    </row>
    <row r="64" spans="1:14" ht="14.1" customHeight="1">
      <c r="A64" s="225"/>
      <c r="B64" s="229"/>
      <c r="C64" s="228"/>
      <c r="D64" s="228"/>
      <c r="E64" s="228"/>
      <c r="F64" s="246"/>
      <c r="G64" s="228"/>
      <c r="H64" s="293"/>
      <c r="I64" s="295"/>
      <c r="J64" s="293"/>
      <c r="K64" s="267"/>
      <c r="L64" s="293"/>
      <c r="M64" s="294"/>
      <c r="N64" s="293"/>
    </row>
    <row r="65" spans="1:17" ht="8.25" customHeight="1">
      <c r="A65" s="225"/>
      <c r="B65" s="229"/>
      <c r="C65" s="228"/>
      <c r="D65" s="228"/>
      <c r="E65" s="228"/>
      <c r="F65" s="246"/>
      <c r="G65" s="228"/>
      <c r="H65" s="293"/>
      <c r="I65" s="295"/>
      <c r="J65" s="293"/>
      <c r="K65" s="267"/>
      <c r="L65" s="293"/>
      <c r="M65" s="294"/>
      <c r="N65" s="293"/>
    </row>
    <row r="66" spans="1:17" ht="21.95" customHeight="1">
      <c r="A66" s="262" t="str">
        <f>+'FS(E)-BS 4-6 '!A164</f>
        <v>The accompanying notes are an integral part of these consolidated and separate financial statements.</v>
      </c>
      <c r="B66" s="262"/>
      <c r="C66" s="263"/>
      <c r="D66" s="263"/>
      <c r="E66" s="263"/>
      <c r="F66" s="305"/>
      <c r="G66" s="263"/>
      <c r="H66" s="264"/>
      <c r="I66" s="306"/>
      <c r="J66" s="264"/>
      <c r="K66" s="264"/>
      <c r="L66" s="264"/>
      <c r="M66" s="307"/>
      <c r="N66" s="264"/>
    </row>
    <row r="67" spans="1:17" ht="15.95" customHeight="1">
      <c r="A67" s="278" t="str">
        <f>A1</f>
        <v xml:space="preserve">Hemaraj Land and Development Public Company Limited </v>
      </c>
      <c r="B67" s="278"/>
      <c r="C67" s="279"/>
      <c r="D67" s="279"/>
      <c r="E67" s="279"/>
      <c r="F67" s="246"/>
      <c r="G67" s="279"/>
      <c r="H67" s="280"/>
      <c r="I67" s="280"/>
      <c r="J67" s="280"/>
      <c r="K67" s="280"/>
      <c r="L67" s="280"/>
      <c r="M67" s="280"/>
      <c r="N67" s="280"/>
    </row>
    <row r="68" spans="1:17" ht="15.95" customHeight="1">
      <c r="A68" s="278" t="s">
        <v>635</v>
      </c>
      <c r="B68" s="278"/>
      <c r="C68" s="279"/>
      <c r="D68" s="279"/>
      <c r="E68" s="279"/>
      <c r="F68" s="246"/>
      <c r="G68" s="279"/>
      <c r="H68" s="280"/>
      <c r="I68" s="280"/>
      <c r="J68" s="280"/>
      <c r="K68" s="280"/>
      <c r="L68" s="280"/>
      <c r="M68" s="280"/>
      <c r="N68" s="280"/>
    </row>
    <row r="69" spans="1:17" ht="15.95" customHeight="1">
      <c r="A69" s="282" t="str">
        <f>+A3</f>
        <v>For the year ended 31 December 2017</v>
      </c>
      <c r="B69" s="282"/>
      <c r="C69" s="283"/>
      <c r="D69" s="283"/>
      <c r="E69" s="283"/>
      <c r="F69" s="305"/>
      <c r="G69" s="283"/>
      <c r="H69" s="284"/>
      <c r="I69" s="284"/>
      <c r="J69" s="284"/>
      <c r="K69" s="284"/>
      <c r="L69" s="284"/>
      <c r="M69" s="284"/>
      <c r="N69" s="284"/>
    </row>
    <row r="70" spans="1:17" ht="15.95" customHeight="1">
      <c r="A70" s="265"/>
      <c r="B70" s="265"/>
      <c r="C70" s="285"/>
      <c r="D70" s="285"/>
      <c r="E70" s="285"/>
      <c r="F70" s="246"/>
      <c r="G70" s="285"/>
      <c r="H70" s="266"/>
      <c r="I70" s="266"/>
      <c r="J70" s="266"/>
      <c r="K70" s="266"/>
      <c r="L70" s="266"/>
      <c r="M70" s="266"/>
      <c r="N70" s="266"/>
    </row>
    <row r="71" spans="1:17" ht="15.95" customHeight="1">
      <c r="A71" s="265"/>
      <c r="B71" s="265"/>
      <c r="C71" s="285"/>
      <c r="D71" s="285"/>
      <c r="E71" s="285"/>
      <c r="F71" s="246"/>
      <c r="G71" s="285"/>
      <c r="H71" s="266"/>
      <c r="I71" s="266"/>
      <c r="J71" s="266"/>
      <c r="K71" s="266"/>
      <c r="L71" s="266"/>
      <c r="M71" s="266"/>
      <c r="N71" s="266"/>
    </row>
    <row r="72" spans="1:17" ht="15.95" customHeight="1">
      <c r="A72" s="225"/>
      <c r="B72" s="229"/>
      <c r="C72" s="228"/>
      <c r="D72" s="228"/>
      <c r="E72" s="228"/>
      <c r="F72" s="246"/>
      <c r="G72" s="228"/>
      <c r="H72" s="629" t="s">
        <v>625</v>
      </c>
      <c r="I72" s="629"/>
      <c r="J72" s="629"/>
      <c r="K72" s="226"/>
      <c r="L72" s="629" t="s">
        <v>626</v>
      </c>
      <c r="M72" s="629"/>
      <c r="N72" s="629"/>
    </row>
    <row r="73" spans="1:17" ht="15.95" customHeight="1">
      <c r="A73" s="225"/>
      <c r="B73" s="229"/>
      <c r="C73" s="228"/>
      <c r="D73" s="228"/>
      <c r="E73" s="228"/>
      <c r="F73" s="246"/>
      <c r="G73" s="287"/>
      <c r="H73" s="626" t="s">
        <v>624</v>
      </c>
      <c r="I73" s="626"/>
      <c r="J73" s="626"/>
      <c r="K73" s="626"/>
      <c r="L73" s="627" t="s">
        <v>624</v>
      </c>
      <c r="M73" s="627"/>
      <c r="N73" s="627"/>
    </row>
    <row r="74" spans="1:17" ht="15.95" customHeight="1">
      <c r="A74" s="225"/>
      <c r="B74" s="229"/>
      <c r="C74" s="228"/>
      <c r="D74" s="228"/>
      <c r="E74" s="228"/>
      <c r="F74" s="246"/>
      <c r="G74" s="290"/>
      <c r="H74" s="291" t="s">
        <v>589</v>
      </c>
      <c r="I74" s="237"/>
      <c r="J74" s="291" t="s">
        <v>236</v>
      </c>
      <c r="K74" s="238"/>
      <c r="L74" s="291" t="s">
        <v>589</v>
      </c>
      <c r="M74" s="237"/>
      <c r="N74" s="291" t="s">
        <v>236</v>
      </c>
    </row>
    <row r="75" spans="1:17" ht="15.95" customHeight="1">
      <c r="A75" s="225"/>
      <c r="B75" s="229"/>
      <c r="C75" s="228"/>
      <c r="D75" s="228"/>
      <c r="E75" s="228"/>
      <c r="F75" s="562" t="s">
        <v>238</v>
      </c>
      <c r="G75" s="290"/>
      <c r="H75" s="236" t="s">
        <v>239</v>
      </c>
      <c r="I75" s="237"/>
      <c r="J75" s="236" t="s">
        <v>239</v>
      </c>
      <c r="K75" s="238"/>
      <c r="L75" s="236" t="s">
        <v>239</v>
      </c>
      <c r="M75" s="237"/>
      <c r="N75" s="236" t="s">
        <v>239</v>
      </c>
    </row>
    <row r="76" spans="1:17" ht="15.95" customHeight="1">
      <c r="A76" s="250"/>
      <c r="B76" s="229"/>
      <c r="C76" s="228"/>
      <c r="D76" s="228"/>
      <c r="E76" s="228"/>
      <c r="F76" s="246"/>
      <c r="G76" s="228"/>
      <c r="H76" s="293"/>
      <c r="I76" s="267"/>
      <c r="J76" s="293"/>
      <c r="K76" s="267"/>
      <c r="L76" s="293"/>
      <c r="M76" s="267"/>
      <c r="N76" s="293"/>
    </row>
    <row r="77" spans="1:17" ht="15.95" customHeight="1">
      <c r="A77" s="278" t="s">
        <v>513</v>
      </c>
      <c r="B77" s="229"/>
      <c r="C77" s="228"/>
      <c r="D77" s="228"/>
      <c r="E77" s="228"/>
      <c r="F77" s="246"/>
      <c r="G77" s="228"/>
      <c r="H77" s="293"/>
      <c r="I77" s="267"/>
      <c r="J77" s="293"/>
      <c r="K77" s="267"/>
      <c r="L77" s="293"/>
      <c r="M77" s="267"/>
      <c r="N77" s="293"/>
    </row>
    <row r="78" spans="1:17" ht="15.95" customHeight="1">
      <c r="A78" s="225"/>
      <c r="B78" s="229" t="s">
        <v>515</v>
      </c>
      <c r="C78" s="228"/>
      <c r="D78" s="228"/>
      <c r="E78" s="228"/>
      <c r="F78" s="246"/>
      <c r="G78" s="228"/>
      <c r="H78" s="293"/>
      <c r="I78" s="267"/>
      <c r="J78" s="293"/>
      <c r="K78" s="267"/>
      <c r="L78" s="293"/>
      <c r="M78" s="267"/>
      <c r="N78" s="293"/>
    </row>
    <row r="79" spans="1:17" ht="15.95" customHeight="1">
      <c r="A79" s="225"/>
      <c r="B79" s="229"/>
      <c r="D79" s="228" t="s">
        <v>319</v>
      </c>
      <c r="E79" s="228"/>
      <c r="F79" s="246"/>
      <c r="G79" s="228"/>
      <c r="H79" s="293"/>
      <c r="I79" s="267"/>
      <c r="J79" s="293"/>
      <c r="K79" s="267"/>
      <c r="L79" s="293"/>
      <c r="M79" s="267"/>
      <c r="N79" s="293"/>
      <c r="O79" s="308"/>
      <c r="P79" s="308"/>
      <c r="Q79" s="308"/>
    </row>
    <row r="80" spans="1:17" ht="15.95" customHeight="1">
      <c r="A80" s="225"/>
      <c r="B80" s="229"/>
      <c r="C80" s="229" t="s">
        <v>636</v>
      </c>
      <c r="D80" s="228"/>
      <c r="E80" s="229"/>
      <c r="F80" s="246"/>
      <c r="G80" s="228"/>
      <c r="H80" s="293">
        <f>'งบกำไรขาดทุน 8-9'!F62</f>
        <v>-295255</v>
      </c>
      <c r="I80" s="293"/>
      <c r="J80" s="293">
        <v>15569636</v>
      </c>
      <c r="K80" s="293"/>
      <c r="L80" s="293">
        <f>'งบกำไรขาดทุน 8-9'!J62</f>
        <v>0</v>
      </c>
      <c r="M80" s="293"/>
      <c r="N80" s="293">
        <v>21323895</v>
      </c>
      <c r="O80" s="308"/>
      <c r="P80" s="308"/>
      <c r="Q80" s="308"/>
    </row>
    <row r="81" spans="1:17" ht="15.95" customHeight="1">
      <c r="A81" s="225"/>
      <c r="B81" s="229"/>
      <c r="C81" s="229" t="s">
        <v>637</v>
      </c>
      <c r="D81" s="228"/>
      <c r="E81" s="229"/>
      <c r="F81" s="246"/>
      <c r="G81" s="228"/>
      <c r="H81" s="293"/>
      <c r="I81" s="267"/>
      <c r="J81" s="293"/>
      <c r="K81" s="267"/>
      <c r="L81" s="293"/>
      <c r="M81" s="267"/>
      <c r="N81" s="293"/>
      <c r="O81" s="308"/>
      <c r="P81" s="308"/>
      <c r="Q81" s="308"/>
    </row>
    <row r="82" spans="1:17" ht="15.95" customHeight="1">
      <c r="A82" s="225"/>
      <c r="B82" s="229"/>
      <c r="C82" s="229"/>
      <c r="D82" s="228" t="s">
        <v>638</v>
      </c>
      <c r="E82" s="229"/>
      <c r="F82" s="246"/>
      <c r="G82" s="228"/>
      <c r="H82" s="264">
        <f>'งบกำไรขาดทุน 8-9'!F64</f>
        <v>70174</v>
      </c>
      <c r="I82" s="267"/>
      <c r="J82" s="264">
        <v>-3113927</v>
      </c>
      <c r="K82" s="267"/>
      <c r="L82" s="264">
        <f>'งบกำไรขาดทุน 8-9'!J64</f>
        <v>0</v>
      </c>
      <c r="M82" s="267"/>
      <c r="N82" s="264">
        <v>-4264779</v>
      </c>
      <c r="O82" s="308"/>
      <c r="P82" s="308"/>
      <c r="Q82" s="308"/>
    </row>
    <row r="83" spans="1:17" ht="15.95" customHeight="1">
      <c r="A83" s="225"/>
      <c r="B83" s="229"/>
      <c r="C83" s="229"/>
      <c r="D83" s="228"/>
      <c r="E83" s="229"/>
      <c r="F83" s="246"/>
      <c r="G83" s="228"/>
      <c r="H83" s="293"/>
      <c r="I83" s="267"/>
      <c r="J83" s="293"/>
      <c r="K83" s="267"/>
      <c r="L83" s="293"/>
      <c r="M83" s="267"/>
      <c r="N83" s="293"/>
      <c r="O83" s="308"/>
      <c r="P83" s="308"/>
      <c r="Q83" s="308"/>
    </row>
    <row r="84" spans="1:17" ht="15.95" customHeight="1">
      <c r="A84" s="225"/>
      <c r="B84" s="229" t="s">
        <v>514</v>
      </c>
      <c r="D84" s="309"/>
      <c r="E84" s="229"/>
      <c r="F84" s="246"/>
      <c r="G84" s="228"/>
      <c r="H84" s="293"/>
      <c r="I84" s="293"/>
      <c r="J84" s="293"/>
      <c r="K84" s="293"/>
      <c r="L84" s="293"/>
      <c r="M84" s="293"/>
      <c r="N84" s="293"/>
    </row>
    <row r="85" spans="1:17" ht="15.95" customHeight="1">
      <c r="A85" s="225"/>
      <c r="C85" s="224" t="s">
        <v>320</v>
      </c>
      <c r="D85" s="309"/>
      <c r="E85" s="229"/>
      <c r="F85" s="246"/>
      <c r="G85" s="228"/>
      <c r="H85" s="264">
        <f>SUM(H80:H82)</f>
        <v>-225081</v>
      </c>
      <c r="I85" s="293"/>
      <c r="J85" s="264">
        <f>SUM(J80:J82)</f>
        <v>12455709</v>
      </c>
      <c r="K85" s="293"/>
      <c r="L85" s="264">
        <f>SUM(L80:L82)</f>
        <v>0</v>
      </c>
      <c r="M85" s="293"/>
      <c r="N85" s="264">
        <f>SUM(N80:N82)</f>
        <v>17059116</v>
      </c>
    </row>
    <row r="86" spans="1:17" ht="15.95" customHeight="1">
      <c r="A86" s="225"/>
      <c r="D86" s="309"/>
      <c r="E86" s="229"/>
      <c r="F86" s="246"/>
      <c r="G86" s="228"/>
      <c r="H86" s="293"/>
      <c r="I86" s="293"/>
      <c r="J86" s="293"/>
      <c r="K86" s="293"/>
      <c r="L86" s="293"/>
      <c r="M86" s="293"/>
      <c r="N86" s="293"/>
    </row>
    <row r="87" spans="1:17" ht="15.95" customHeight="1">
      <c r="A87" s="225"/>
      <c r="B87" s="229" t="s">
        <v>321</v>
      </c>
      <c r="C87" s="228"/>
      <c r="D87" s="228"/>
      <c r="E87" s="228"/>
      <c r="F87" s="246"/>
      <c r="G87" s="228"/>
      <c r="H87" s="293"/>
      <c r="I87" s="267"/>
      <c r="J87" s="293"/>
      <c r="K87" s="267"/>
      <c r="L87" s="293"/>
      <c r="M87" s="267"/>
      <c r="N87" s="293"/>
    </row>
    <row r="88" spans="1:17" ht="15.95" customHeight="1">
      <c r="A88" s="225"/>
      <c r="B88" s="229" t="s">
        <v>45</v>
      </c>
      <c r="C88" s="229" t="s">
        <v>322</v>
      </c>
      <c r="D88" s="228"/>
      <c r="E88" s="228"/>
      <c r="F88" s="246"/>
      <c r="G88" s="228"/>
      <c r="H88" s="293"/>
      <c r="I88" s="267"/>
      <c r="J88" s="293"/>
      <c r="K88" s="267"/>
      <c r="L88" s="293"/>
      <c r="M88" s="267"/>
      <c r="N88" s="293"/>
    </row>
    <row r="89" spans="1:17" ht="15.95" customHeight="1">
      <c r="A89" s="225"/>
      <c r="B89" s="229"/>
      <c r="C89" s="229" t="s">
        <v>642</v>
      </c>
      <c r="D89" s="228"/>
      <c r="E89" s="228"/>
      <c r="F89" s="246"/>
      <c r="G89" s="228"/>
      <c r="H89" s="293">
        <f>+'งบกำไรขาดทุน 8-9'!F70</f>
        <v>-27983635</v>
      </c>
      <c r="I89" s="267"/>
      <c r="J89" s="293">
        <v>-74595</v>
      </c>
      <c r="K89" s="267"/>
      <c r="L89" s="293">
        <v>0</v>
      </c>
      <c r="M89" s="267"/>
      <c r="N89" s="293">
        <v>0</v>
      </c>
    </row>
    <row r="90" spans="1:17" ht="15.95" customHeight="1">
      <c r="A90" s="225"/>
      <c r="B90" s="229"/>
      <c r="C90" s="229" t="s">
        <v>643</v>
      </c>
      <c r="D90" s="228"/>
      <c r="E90" s="228"/>
      <c r="F90" s="246"/>
      <c r="G90" s="228"/>
      <c r="H90" s="293"/>
      <c r="I90" s="267"/>
      <c r="J90" s="224"/>
      <c r="K90" s="224"/>
      <c r="L90" s="224"/>
      <c r="M90" s="224"/>
      <c r="N90" s="224"/>
    </row>
    <row r="91" spans="1:17" ht="15.95" customHeight="1">
      <c r="A91" s="225"/>
      <c r="B91" s="229"/>
      <c r="C91" s="229"/>
      <c r="D91" s="229" t="s">
        <v>644</v>
      </c>
      <c r="E91" s="228"/>
      <c r="F91" s="246"/>
      <c r="G91" s="228"/>
      <c r="H91" s="293"/>
      <c r="I91" s="267"/>
      <c r="J91" s="293"/>
      <c r="K91" s="293"/>
      <c r="L91" s="293"/>
      <c r="M91" s="293"/>
      <c r="N91" s="293"/>
    </row>
    <row r="92" spans="1:17" ht="15.95" customHeight="1">
      <c r="A92" s="225"/>
      <c r="B92" s="229"/>
      <c r="C92" s="229"/>
      <c r="D92" s="228" t="s">
        <v>645</v>
      </c>
      <c r="E92" s="228"/>
      <c r="F92" s="246"/>
      <c r="G92" s="228"/>
      <c r="H92" s="293">
        <f>+'งบกำไรขาดทุน 8-9'!F71</f>
        <v>-10459539</v>
      </c>
      <c r="I92" s="267"/>
      <c r="J92" s="293">
        <v>-9433707</v>
      </c>
      <c r="K92" s="267"/>
      <c r="L92" s="293">
        <v>0</v>
      </c>
      <c r="M92" s="267"/>
      <c r="N92" s="293">
        <v>0</v>
      </c>
    </row>
    <row r="93" spans="1:17" ht="15.95" customHeight="1">
      <c r="A93" s="225"/>
      <c r="B93" s="229"/>
      <c r="C93" s="229" t="s">
        <v>648</v>
      </c>
      <c r="D93" s="228"/>
      <c r="E93" s="228"/>
      <c r="F93" s="246"/>
      <c r="G93" s="228"/>
      <c r="H93" s="293">
        <f>+'งบกำไรขาดทุน 8-9'!F72</f>
        <v>-109015929</v>
      </c>
      <c r="I93" s="267"/>
      <c r="J93" s="293">
        <v>-814494</v>
      </c>
      <c r="K93" s="267"/>
      <c r="L93" s="293">
        <v>-109015929</v>
      </c>
      <c r="M93" s="267"/>
      <c r="N93" s="293">
        <v>-814494</v>
      </c>
    </row>
    <row r="94" spans="1:17" ht="15.95" customHeight="1">
      <c r="A94" s="225"/>
      <c r="B94" s="229"/>
      <c r="C94" s="229" t="s">
        <v>646</v>
      </c>
      <c r="D94" s="228"/>
      <c r="E94" s="228"/>
      <c r="F94" s="246"/>
      <c r="G94" s="228"/>
      <c r="H94" s="293"/>
      <c r="I94" s="267"/>
      <c r="J94" s="293"/>
      <c r="K94" s="267"/>
      <c r="L94" s="293"/>
      <c r="M94" s="267"/>
      <c r="N94" s="293"/>
    </row>
    <row r="95" spans="1:17" ht="15.95" customHeight="1">
      <c r="A95" s="225"/>
      <c r="B95" s="229"/>
      <c r="C95" s="229"/>
      <c r="D95" s="228" t="s">
        <v>647</v>
      </c>
      <c r="E95" s="228"/>
      <c r="F95" s="246"/>
      <c r="G95" s="228"/>
      <c r="H95" s="293"/>
      <c r="I95" s="267"/>
      <c r="J95" s="293"/>
      <c r="K95" s="267"/>
      <c r="L95" s="293"/>
      <c r="M95" s="267"/>
      <c r="N95" s="293"/>
    </row>
    <row r="96" spans="1:17" ht="15.95" customHeight="1">
      <c r="A96" s="225"/>
      <c r="B96" s="250"/>
      <c r="C96" s="310"/>
      <c r="D96" s="229" t="s">
        <v>561</v>
      </c>
      <c r="E96" s="229"/>
      <c r="F96" s="246"/>
      <c r="G96" s="228"/>
      <c r="H96" s="247"/>
      <c r="I96" s="267"/>
      <c r="J96" s="247"/>
      <c r="K96" s="267"/>
      <c r="L96" s="267"/>
      <c r="M96" s="267"/>
      <c r="N96" s="247"/>
    </row>
    <row r="97" spans="1:14" ht="15.95" customHeight="1">
      <c r="A97" s="225"/>
      <c r="D97" s="563" t="s">
        <v>546</v>
      </c>
      <c r="E97" s="225"/>
      <c r="F97" s="246"/>
      <c r="G97" s="228"/>
      <c r="H97" s="311">
        <f>+'งบกำไรขาดทุน 8-9'!F74</f>
        <v>21803186</v>
      </c>
      <c r="I97" s="293"/>
      <c r="J97" s="311">
        <f>'งบกำไรขาดทุน 8-9'!H71</f>
        <v>-9433706.9800000004</v>
      </c>
      <c r="K97" s="293"/>
      <c r="L97" s="311">
        <f>+'งบกำไรขาดทุน 8-9'!J74</f>
        <v>21803186</v>
      </c>
      <c r="M97" s="293"/>
      <c r="N97" s="311">
        <v>163230</v>
      </c>
    </row>
    <row r="98" spans="1:14" ht="15.95" customHeight="1">
      <c r="A98" s="225"/>
      <c r="D98" s="563"/>
      <c r="E98" s="225"/>
      <c r="F98" s="246"/>
      <c r="G98" s="228"/>
      <c r="H98" s="261"/>
      <c r="I98" s="293"/>
      <c r="J98" s="261"/>
      <c r="K98" s="293"/>
      <c r="L98" s="261"/>
      <c r="M98" s="293"/>
      <c r="N98" s="261"/>
    </row>
    <row r="99" spans="1:14" ht="15.95" customHeight="1">
      <c r="A99" s="229"/>
      <c r="B99" s="229" t="s">
        <v>323</v>
      </c>
      <c r="D99" s="228"/>
      <c r="E99" s="228"/>
      <c r="F99" s="246"/>
      <c r="G99" s="228"/>
      <c r="H99" s="293"/>
      <c r="I99" s="293"/>
      <c r="J99" s="293"/>
      <c r="K99" s="293"/>
      <c r="L99" s="293"/>
      <c r="M99" s="293"/>
      <c r="N99" s="293"/>
    </row>
    <row r="100" spans="1:14" ht="15.95" customHeight="1">
      <c r="A100" s="229"/>
      <c r="C100" s="224" t="s">
        <v>320</v>
      </c>
      <c r="D100" s="228"/>
      <c r="E100" s="228"/>
      <c r="F100" s="246"/>
      <c r="G100" s="228"/>
      <c r="H100" s="264">
        <f>SUM(H89:H97)</f>
        <v>-125655917</v>
      </c>
      <c r="I100" s="293"/>
      <c r="J100" s="264">
        <f>SUM(J89:J97)</f>
        <v>-19756502.98</v>
      </c>
      <c r="K100" s="293"/>
      <c r="L100" s="264">
        <f>SUM(L89:L97)</f>
        <v>-87212743</v>
      </c>
      <c r="M100" s="293"/>
      <c r="N100" s="264">
        <f>SUM(N89:N97)</f>
        <v>-651264</v>
      </c>
    </row>
    <row r="101" spans="1:14" ht="15.95" customHeight="1">
      <c r="A101" s="229"/>
      <c r="D101" s="228"/>
      <c r="E101" s="228"/>
      <c r="F101" s="246"/>
      <c r="G101" s="228"/>
      <c r="H101" s="293"/>
      <c r="I101" s="293"/>
      <c r="J101" s="293"/>
      <c r="K101" s="293"/>
      <c r="L101" s="293"/>
      <c r="M101" s="293"/>
      <c r="N101" s="293"/>
    </row>
    <row r="102" spans="1:14" ht="15.95" customHeight="1">
      <c r="A102" s="268" t="s">
        <v>516</v>
      </c>
      <c r="B102" s="229"/>
      <c r="C102" s="310"/>
      <c r="D102" s="228"/>
      <c r="E102" s="228"/>
      <c r="F102" s="246"/>
      <c r="G102" s="300"/>
      <c r="H102" s="264">
        <f>H100+H85</f>
        <v>-125880998</v>
      </c>
      <c r="I102" s="267"/>
      <c r="J102" s="264">
        <f>J100+J85</f>
        <v>-7300793.9800000004</v>
      </c>
      <c r="K102" s="267"/>
      <c r="L102" s="264">
        <f>L100+L85</f>
        <v>-87212743</v>
      </c>
      <c r="M102" s="267"/>
      <c r="N102" s="264">
        <f>N100+N85</f>
        <v>16407852</v>
      </c>
    </row>
    <row r="103" spans="1:14" ht="15.95" customHeight="1">
      <c r="A103" s="312"/>
      <c r="B103" s="268"/>
      <c r="C103" s="300"/>
      <c r="D103" s="300"/>
      <c r="E103" s="300"/>
      <c r="F103" s="246"/>
      <c r="G103" s="300"/>
      <c r="H103" s="293"/>
      <c r="I103" s="267"/>
      <c r="J103" s="293"/>
      <c r="K103" s="267"/>
      <c r="L103" s="293"/>
      <c r="M103" s="267"/>
      <c r="N103" s="293"/>
    </row>
    <row r="104" spans="1:14" ht="15.95" customHeight="1" thickBot="1">
      <c r="A104" s="268" t="s">
        <v>343</v>
      </c>
      <c r="B104" s="268"/>
      <c r="C104" s="300"/>
      <c r="D104" s="300"/>
      <c r="E104" s="300"/>
      <c r="F104" s="246"/>
      <c r="G104" s="300"/>
      <c r="H104" s="304">
        <f>H50+H102</f>
        <v>3985138280</v>
      </c>
      <c r="I104" s="267"/>
      <c r="J104" s="304">
        <f>J50+J102</f>
        <v>5383983237.0200005</v>
      </c>
      <c r="K104" s="267"/>
      <c r="L104" s="304">
        <f>L50+L102</f>
        <v>4127232027</v>
      </c>
      <c r="M104" s="267"/>
      <c r="N104" s="304">
        <f>N50+N102</f>
        <v>5007457341</v>
      </c>
    </row>
    <row r="105" spans="1:14" ht="15.95" customHeight="1" thickTop="1">
      <c r="A105" s="268"/>
      <c r="B105" s="268"/>
      <c r="C105" s="300"/>
      <c r="D105" s="300"/>
      <c r="E105" s="300"/>
      <c r="F105" s="246"/>
      <c r="G105" s="300"/>
      <c r="H105" s="298"/>
      <c r="I105" s="294"/>
      <c r="J105" s="298"/>
      <c r="K105" s="294"/>
      <c r="L105" s="298"/>
      <c r="M105" s="267"/>
      <c r="N105" s="298"/>
    </row>
    <row r="106" spans="1:14" ht="15.95" customHeight="1">
      <c r="A106" s="268" t="s">
        <v>639</v>
      </c>
      <c r="B106" s="229"/>
      <c r="C106" s="228"/>
      <c r="D106" s="228"/>
      <c r="E106" s="228"/>
      <c r="F106" s="246"/>
      <c r="G106" s="228"/>
      <c r="H106" s="267"/>
      <c r="I106" s="267"/>
      <c r="J106" s="267"/>
      <c r="K106" s="267"/>
      <c r="L106" s="267"/>
      <c r="M106" s="267"/>
      <c r="N106" s="267"/>
    </row>
    <row r="107" spans="1:14" ht="15.95" customHeight="1">
      <c r="A107" s="225"/>
      <c r="B107" s="229" t="s">
        <v>517</v>
      </c>
      <c r="C107" s="228"/>
      <c r="D107" s="228"/>
      <c r="E107" s="228"/>
      <c r="F107" s="246">
        <f>'งบกำไรขาดทุน 8-9'!D83</f>
        <v>27</v>
      </c>
      <c r="G107" s="228"/>
      <c r="H107" s="293">
        <f>'งบกำไรขาดทุน 8-9'!F83</f>
        <v>3588666302</v>
      </c>
      <c r="I107" s="293"/>
      <c r="J107" s="293">
        <f>'งบกำไรขาดทุน 8-9'!H83</f>
        <v>5171304421.1499996</v>
      </c>
      <c r="K107" s="293"/>
      <c r="L107" s="293">
        <f>'งบกำไรขาดทุน 8-9'!J83</f>
        <v>4214444770</v>
      </c>
      <c r="M107" s="267"/>
      <c r="N107" s="293">
        <f>'งบกำไรขาดทุน 8-9'!L83</f>
        <v>4991049489</v>
      </c>
    </row>
    <row r="108" spans="1:14" ht="15.95" customHeight="1">
      <c r="A108" s="225"/>
      <c r="B108" s="229" t="s">
        <v>292</v>
      </c>
      <c r="C108" s="228"/>
      <c r="D108" s="228"/>
      <c r="E108" s="228"/>
      <c r="F108" s="246"/>
      <c r="G108" s="228"/>
      <c r="H108" s="264">
        <f>'งบกำไรขาดทุน 8-9'!F84</f>
        <v>522352976</v>
      </c>
      <c r="I108" s="293"/>
      <c r="J108" s="264">
        <f>'งบกำไรขาดทุน 8-9'!H84</f>
        <v>219979610</v>
      </c>
      <c r="K108" s="293"/>
      <c r="L108" s="264">
        <f>'งบกำไรขาดทุน 8-9'!J84</f>
        <v>0</v>
      </c>
      <c r="M108" s="267"/>
      <c r="N108" s="264">
        <f>'งบกำไรขาดทุน 8-9'!L84</f>
        <v>0</v>
      </c>
    </row>
    <row r="109" spans="1:14" ht="15.95" customHeight="1">
      <c r="A109" s="268"/>
      <c r="B109" s="268"/>
      <c r="C109" s="300"/>
      <c r="D109" s="300"/>
      <c r="E109" s="300"/>
      <c r="F109" s="246"/>
      <c r="G109" s="300"/>
      <c r="H109" s="293"/>
      <c r="I109" s="267"/>
      <c r="J109" s="293"/>
      <c r="K109" s="267"/>
      <c r="L109" s="293"/>
      <c r="M109" s="267"/>
      <c r="N109" s="293"/>
    </row>
    <row r="110" spans="1:14" ht="15.95" customHeight="1" thickBot="1">
      <c r="A110" s="268" t="s">
        <v>640</v>
      </c>
      <c r="B110" s="268"/>
      <c r="C110" s="300"/>
      <c r="D110" s="300"/>
      <c r="E110" s="300"/>
      <c r="F110" s="246"/>
      <c r="G110" s="300"/>
      <c r="H110" s="304">
        <f>SUM(H107:H108)</f>
        <v>4111019278</v>
      </c>
      <c r="I110" s="267"/>
      <c r="J110" s="304">
        <f>SUM(J107:J108)</f>
        <v>5391284031.1499996</v>
      </c>
      <c r="K110" s="267"/>
      <c r="L110" s="304">
        <f>SUM(L107:L108)</f>
        <v>4214444770</v>
      </c>
      <c r="M110" s="267"/>
      <c r="N110" s="304">
        <f>SUM(N107:N108)</f>
        <v>4991049489</v>
      </c>
    </row>
    <row r="111" spans="1:14" ht="15.95" customHeight="1" thickTop="1">
      <c r="A111" s="268"/>
      <c r="B111" s="268"/>
      <c r="C111" s="300"/>
      <c r="D111" s="300"/>
      <c r="E111" s="300"/>
      <c r="F111" s="246"/>
      <c r="G111" s="300"/>
      <c r="H111" s="298"/>
      <c r="I111" s="294"/>
      <c r="J111" s="298"/>
      <c r="K111" s="294"/>
      <c r="L111" s="298"/>
      <c r="M111" s="267"/>
      <c r="N111" s="298"/>
    </row>
    <row r="112" spans="1:14" ht="15.95" customHeight="1">
      <c r="A112" s="574" t="s">
        <v>324</v>
      </c>
      <c r="B112" s="229"/>
      <c r="C112" s="228"/>
      <c r="D112" s="228"/>
      <c r="E112" s="228"/>
      <c r="F112" s="246"/>
      <c r="G112" s="228"/>
      <c r="H112" s="267"/>
      <c r="I112" s="267"/>
      <c r="J112" s="267"/>
      <c r="K112" s="267"/>
      <c r="L112" s="267"/>
      <c r="M112" s="267"/>
      <c r="N112" s="267"/>
    </row>
    <row r="113" spans="1:14" ht="15.95" customHeight="1">
      <c r="A113" s="225"/>
      <c r="B113" s="229" t="str">
        <f>B107</f>
        <v>Owners of the parent</v>
      </c>
      <c r="C113" s="228"/>
      <c r="D113" s="228"/>
      <c r="E113" s="228"/>
      <c r="F113" s="246" t="s">
        <v>286</v>
      </c>
      <c r="G113" s="228"/>
      <c r="H113" s="293">
        <f>'งบกำไรขาดทุน 8-9'!F89</f>
        <v>3465990690</v>
      </c>
      <c r="I113" s="293"/>
      <c r="J113" s="293">
        <f>'งบกำไรขาดทุน 8-9'!H89</f>
        <v>5173460059.1700001</v>
      </c>
      <c r="K113" s="293"/>
      <c r="L113" s="293">
        <f>'งบกำไรขาดทุน 8-9'!J89</f>
        <v>4127232027</v>
      </c>
      <c r="M113" s="267"/>
      <c r="N113" s="293">
        <f>'งบกำไรขาดทุน 8-9'!L89</f>
        <v>5007457342</v>
      </c>
    </row>
    <row r="114" spans="1:14" ht="15.95" customHeight="1">
      <c r="A114" s="225"/>
      <c r="B114" s="229" t="s">
        <v>292</v>
      </c>
      <c r="C114" s="228"/>
      <c r="D114" s="228"/>
      <c r="E114" s="228"/>
      <c r="F114" s="246"/>
      <c r="G114" s="228"/>
      <c r="H114" s="264">
        <f>'งบกำไรขาดทุน 8-9'!F90</f>
        <v>519147590</v>
      </c>
      <c r="I114" s="293"/>
      <c r="J114" s="264">
        <f>'งบกำไรขาดทุน 8-9'!H90</f>
        <v>220120115</v>
      </c>
      <c r="K114" s="293"/>
      <c r="L114" s="264">
        <f>'งบกำไรขาดทุน 8-9'!J90</f>
        <v>0</v>
      </c>
      <c r="M114" s="267"/>
      <c r="N114" s="264">
        <f>'งบกำไรขาดทุน 8-9'!L90</f>
        <v>0</v>
      </c>
    </row>
    <row r="115" spans="1:14" ht="15.95" customHeight="1">
      <c r="A115" s="268"/>
      <c r="B115" s="268"/>
      <c r="C115" s="300"/>
      <c r="D115" s="300"/>
      <c r="E115" s="300"/>
      <c r="F115" s="246"/>
      <c r="G115" s="300"/>
      <c r="H115" s="293"/>
      <c r="I115" s="267"/>
      <c r="J115" s="293"/>
      <c r="K115" s="267"/>
      <c r="L115" s="293"/>
      <c r="M115" s="267"/>
      <c r="N115" s="293"/>
    </row>
    <row r="116" spans="1:14" ht="15.95" customHeight="1" thickBot="1">
      <c r="A116" s="299" t="s">
        <v>641</v>
      </c>
      <c r="B116" s="268"/>
      <c r="C116" s="300"/>
      <c r="D116" s="300"/>
      <c r="E116" s="300"/>
      <c r="F116" s="246"/>
      <c r="G116" s="300"/>
      <c r="H116" s="304">
        <f>SUM(H113:H114)</f>
        <v>3985138280</v>
      </c>
      <c r="I116" s="267"/>
      <c r="J116" s="304">
        <f>SUM(J113:J114)</f>
        <v>5393580174.1700001</v>
      </c>
      <c r="K116" s="267"/>
      <c r="L116" s="304">
        <f>SUM(L113:L114)</f>
        <v>4127232027</v>
      </c>
      <c r="M116" s="267"/>
      <c r="N116" s="304">
        <f>SUM(N113:N114)</f>
        <v>5007457342</v>
      </c>
    </row>
    <row r="117" spans="1:14" ht="15.95" customHeight="1" thickTop="1">
      <c r="A117" s="299"/>
      <c r="B117" s="268"/>
      <c r="C117" s="300"/>
      <c r="D117" s="300"/>
      <c r="E117" s="300"/>
      <c r="F117" s="246"/>
      <c r="G117" s="300"/>
      <c r="H117" s="293"/>
      <c r="I117" s="267"/>
      <c r="J117" s="293"/>
      <c r="K117" s="267"/>
      <c r="L117" s="293"/>
      <c r="M117" s="267"/>
      <c r="N117" s="293"/>
    </row>
    <row r="118" spans="1:14" ht="15.95" customHeight="1">
      <c r="A118" s="564" t="s">
        <v>325</v>
      </c>
      <c r="B118" s="313"/>
      <c r="C118" s="300"/>
      <c r="D118" s="300"/>
      <c r="E118" s="300"/>
      <c r="F118" s="246"/>
      <c r="G118" s="300"/>
      <c r="H118" s="293"/>
      <c r="I118" s="267"/>
      <c r="J118" s="293"/>
      <c r="K118" s="267"/>
      <c r="L118" s="293"/>
      <c r="M118" s="267"/>
      <c r="N118" s="293"/>
    </row>
    <row r="119" spans="1:14" ht="15.95" customHeight="1" thickBot="1">
      <c r="A119" s="313"/>
      <c r="B119" s="313" t="s">
        <v>326</v>
      </c>
      <c r="C119" s="313"/>
      <c r="D119" s="228"/>
      <c r="E119" s="228"/>
      <c r="F119" s="246">
        <f>'งบกำไรขาดทุน 8-9'!D95</f>
        <v>27</v>
      </c>
      <c r="G119" s="300"/>
      <c r="H119" s="314">
        <f>'งบกำไรขาดทุน 8-9'!F95</f>
        <v>0.37</v>
      </c>
      <c r="I119" s="315"/>
      <c r="J119" s="314">
        <f>'งบกำไรขาดทุน 8-9'!H95</f>
        <v>0.53</v>
      </c>
      <c r="K119" s="315"/>
      <c r="L119" s="314">
        <f>'งบกำไรขาดทุน 8-9'!J95</f>
        <v>0.434</v>
      </c>
      <c r="M119" s="315"/>
      <c r="N119" s="314">
        <f>'งบกำไรขาดทุน 8-9'!L95</f>
        <v>0.51</v>
      </c>
    </row>
    <row r="120" spans="1:14" ht="15.95" customHeight="1" thickTop="1">
      <c r="A120" s="313"/>
      <c r="B120" s="313"/>
      <c r="C120" s="228"/>
      <c r="D120" s="228"/>
      <c r="E120" s="228"/>
      <c r="F120" s="246"/>
      <c r="G120" s="228"/>
      <c r="H120" s="293"/>
      <c r="I120" s="293"/>
      <c r="J120" s="293"/>
      <c r="K120" s="293"/>
      <c r="L120" s="293"/>
      <c r="M120" s="293"/>
      <c r="N120" s="293"/>
    </row>
    <row r="121" spans="1:14" ht="15.95" customHeight="1">
      <c r="A121" s="313"/>
      <c r="B121" s="313"/>
      <c r="C121" s="228"/>
      <c r="D121" s="228"/>
      <c r="E121" s="228"/>
      <c r="F121" s="246"/>
      <c r="G121" s="228"/>
      <c r="H121" s="293"/>
      <c r="I121" s="293"/>
      <c r="J121" s="293"/>
      <c r="K121" s="293"/>
      <c r="L121" s="293"/>
      <c r="M121" s="293"/>
      <c r="N121" s="293"/>
    </row>
    <row r="122" spans="1:14" ht="15.95" customHeight="1">
      <c r="A122" s="313"/>
      <c r="B122" s="313"/>
      <c r="C122" s="228"/>
      <c r="D122" s="228"/>
      <c r="E122" s="228"/>
      <c r="F122" s="272"/>
      <c r="G122" s="228"/>
      <c r="H122" s="293"/>
      <c r="I122" s="293"/>
      <c r="J122" s="293"/>
      <c r="K122" s="293"/>
      <c r="L122" s="293"/>
      <c r="M122" s="293"/>
      <c r="N122" s="293"/>
    </row>
    <row r="123" spans="1:14" ht="16.5" customHeight="1">
      <c r="A123" s="313"/>
      <c r="B123" s="313"/>
      <c r="C123" s="228"/>
      <c r="D123" s="228"/>
      <c r="E123" s="228"/>
      <c r="F123" s="272"/>
      <c r="G123" s="228"/>
      <c r="H123" s="293"/>
      <c r="I123" s="293"/>
      <c r="J123" s="293"/>
      <c r="K123" s="293"/>
      <c r="L123" s="293"/>
      <c r="M123" s="293"/>
      <c r="N123" s="293"/>
    </row>
    <row r="124" spans="1:14" ht="21.95" customHeight="1">
      <c r="A124" s="262" t="str">
        <f>A66</f>
        <v>The accompanying notes are an integral part of these consolidated and separate financial statements.</v>
      </c>
      <c r="B124" s="262"/>
      <c r="C124" s="263"/>
      <c r="D124" s="263"/>
      <c r="E124" s="263"/>
      <c r="F124" s="561"/>
      <c r="G124" s="263"/>
      <c r="H124" s="264"/>
      <c r="I124" s="306"/>
      <c r="J124" s="264"/>
      <c r="K124" s="264"/>
      <c r="L124" s="264"/>
      <c r="M124" s="307"/>
      <c r="N124" s="264"/>
    </row>
    <row r="125" spans="1:14" ht="21" customHeight="1"/>
    <row r="126" spans="1:14" ht="15.95" customHeight="1"/>
    <row r="127" spans="1:14" ht="12" customHeight="1"/>
  </sheetData>
  <mergeCells count="8">
    <mergeCell ref="L7:N7"/>
    <mergeCell ref="L73:N73"/>
    <mergeCell ref="H6:J6"/>
    <mergeCell ref="L6:N6"/>
    <mergeCell ref="H7:K7"/>
    <mergeCell ref="H72:J72"/>
    <mergeCell ref="L72:N72"/>
    <mergeCell ref="H73:K73"/>
  </mergeCells>
  <pageMargins left="0.61" right="0.17" top="0.5" bottom="0.6" header="0.49" footer="0.4"/>
  <pageSetup paperSize="9" scale="85" firstPageNumber="7" fitToHeight="0" orientation="portrait" blackAndWhite="1" useFirstPageNumber="1" horizontalDpi="1200" verticalDpi="1200" r:id="rId1"/>
  <headerFooter>
    <oddFooter>&amp;R&amp;"Arial,Regular"&amp;9   &amp;P</oddFooter>
  </headerFooter>
  <rowBreaks count="1" manualBreakCount="1">
    <brk id="6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11"/>
  </sheetPr>
  <dimension ref="A1:AE106"/>
  <sheetViews>
    <sheetView topLeftCell="A6" zoomScale="110" zoomScaleNormal="110" zoomScaleSheetLayoutView="80" workbookViewId="0">
      <selection activeCell="D17" sqref="D17"/>
    </sheetView>
  </sheetViews>
  <sheetFormatPr defaultColWidth="10.5" defaultRowHeight="14.1" customHeight="1"/>
  <cols>
    <col min="1" max="3" width="2" style="325" customWidth="1"/>
    <col min="4" max="4" width="32.33203125" style="325" customWidth="1"/>
    <col min="5" max="5" width="8.33203125" style="328" bestFit="1" customWidth="1"/>
    <col min="6" max="6" width="0.83203125" style="326" customWidth="1"/>
    <col min="7" max="7" width="12.83203125" style="326" customWidth="1"/>
    <col min="8" max="8" width="0.83203125" style="326" customWidth="1"/>
    <col min="9" max="9" width="17.83203125" style="326" customWidth="1"/>
    <col min="10" max="10" width="0.83203125" style="326" customWidth="1"/>
    <col min="11" max="11" width="15.83203125" style="326" customWidth="1"/>
    <col min="12" max="12" width="0.83203125" style="326" customWidth="1"/>
    <col min="13" max="13" width="15.83203125" style="326" customWidth="1"/>
    <col min="14" max="14" width="0.83203125" style="326" customWidth="1"/>
    <col min="15" max="15" width="13.33203125" style="326" bestFit="1" customWidth="1"/>
    <col min="16" max="16" width="0.83203125" style="326" customWidth="1"/>
    <col min="17" max="17" width="19.83203125" style="326" customWidth="1"/>
    <col min="18" max="18" width="0.83203125" style="326" customWidth="1"/>
    <col min="19" max="19" width="19.83203125" style="326" customWidth="1"/>
    <col min="20" max="20" width="0.83203125" style="326" customWidth="1"/>
    <col min="21" max="21" width="15.83203125" style="326" customWidth="1"/>
    <col min="22" max="22" width="0.83203125" style="326" customWidth="1"/>
    <col min="23" max="23" width="19.83203125" style="326" customWidth="1"/>
    <col min="24" max="24" width="0.83203125" style="326" customWidth="1"/>
    <col min="25" max="25" width="15.83203125" style="326" bestFit="1" customWidth="1"/>
    <col min="26" max="26" width="0.83203125" style="326" customWidth="1"/>
    <col min="27" max="27" width="14.1640625" style="326" bestFit="1" customWidth="1"/>
    <col min="28" max="28" width="0.83203125" style="326" customWidth="1"/>
    <col min="29" max="29" width="15.83203125" style="326" customWidth="1"/>
    <col min="30" max="30" width="0.83203125" style="326" customWidth="1"/>
    <col min="31" max="31" width="14.1640625" style="326" bestFit="1" customWidth="1"/>
    <col min="32" max="236" width="10.5" style="325"/>
    <col min="237" max="239" width="2" style="325" customWidth="1"/>
    <col min="240" max="240" width="25.1640625" style="325" customWidth="1"/>
    <col min="241" max="241" width="16" style="325" customWidth="1"/>
    <col min="242" max="242" width="0.83203125" style="325" customWidth="1"/>
    <col min="243" max="243" width="18.33203125" style="325" customWidth="1"/>
    <col min="244" max="244" width="0.83203125" style="325" customWidth="1"/>
    <col min="245" max="245" width="16" style="325" customWidth="1"/>
    <col min="246" max="246" width="0.83203125" style="325" customWidth="1"/>
    <col min="247" max="247" width="16" style="325" customWidth="1"/>
    <col min="248" max="248" width="0.83203125" style="325" customWidth="1"/>
    <col min="249" max="249" width="16" style="325" customWidth="1"/>
    <col min="250" max="250" width="0.83203125" style="325" customWidth="1"/>
    <col min="251" max="251" width="18.33203125" style="325" customWidth="1"/>
    <col min="252" max="252" width="0.83203125" style="325" customWidth="1"/>
    <col min="253" max="253" width="20.6640625" style="325" customWidth="1"/>
    <col min="254" max="254" width="0.83203125" style="325" customWidth="1"/>
    <col min="255" max="255" width="18.33203125" style="325" customWidth="1"/>
    <col min="256" max="256" width="0.83203125" style="325" customWidth="1"/>
    <col min="257" max="257" width="19.5" style="325" customWidth="1"/>
    <col min="258" max="258" width="0.83203125" style="325" customWidth="1"/>
    <col min="259" max="259" width="18.33203125" style="325" customWidth="1"/>
    <col min="260" max="260" width="0.83203125" style="325" customWidth="1"/>
    <col min="261" max="261" width="16" style="325" customWidth="1"/>
    <col min="262" max="262" width="0.83203125" style="325" customWidth="1"/>
    <col min="263" max="263" width="20.6640625" style="325" customWidth="1"/>
    <col min="264" max="492" width="10.5" style="325"/>
    <col min="493" max="495" width="2" style="325" customWidth="1"/>
    <col min="496" max="496" width="25.1640625" style="325" customWidth="1"/>
    <col min="497" max="497" width="16" style="325" customWidth="1"/>
    <col min="498" max="498" width="0.83203125" style="325" customWidth="1"/>
    <col min="499" max="499" width="18.33203125" style="325" customWidth="1"/>
    <col min="500" max="500" width="0.83203125" style="325" customWidth="1"/>
    <col min="501" max="501" width="16" style="325" customWidth="1"/>
    <col min="502" max="502" width="0.83203125" style="325" customWidth="1"/>
    <col min="503" max="503" width="16" style="325" customWidth="1"/>
    <col min="504" max="504" width="0.83203125" style="325" customWidth="1"/>
    <col min="505" max="505" width="16" style="325" customWidth="1"/>
    <col min="506" max="506" width="0.83203125" style="325" customWidth="1"/>
    <col min="507" max="507" width="18.33203125" style="325" customWidth="1"/>
    <col min="508" max="508" width="0.83203125" style="325" customWidth="1"/>
    <col min="509" max="509" width="20.6640625" style="325" customWidth="1"/>
    <col min="510" max="510" width="0.83203125" style="325" customWidth="1"/>
    <col min="511" max="511" width="18.33203125" style="325" customWidth="1"/>
    <col min="512" max="512" width="0.83203125" style="325" customWidth="1"/>
    <col min="513" max="513" width="19.5" style="325" customWidth="1"/>
    <col min="514" max="514" width="0.83203125" style="325" customWidth="1"/>
    <col min="515" max="515" width="18.33203125" style="325" customWidth="1"/>
    <col min="516" max="516" width="0.83203125" style="325" customWidth="1"/>
    <col min="517" max="517" width="16" style="325" customWidth="1"/>
    <col min="518" max="518" width="0.83203125" style="325" customWidth="1"/>
    <col min="519" max="519" width="20.6640625" style="325" customWidth="1"/>
    <col min="520" max="748" width="10.5" style="325"/>
    <col min="749" max="751" width="2" style="325" customWidth="1"/>
    <col min="752" max="752" width="25.1640625" style="325" customWidth="1"/>
    <col min="753" max="753" width="16" style="325" customWidth="1"/>
    <col min="754" max="754" width="0.83203125" style="325" customWidth="1"/>
    <col min="755" max="755" width="18.33203125" style="325" customWidth="1"/>
    <col min="756" max="756" width="0.83203125" style="325" customWidth="1"/>
    <col min="757" max="757" width="16" style="325" customWidth="1"/>
    <col min="758" max="758" width="0.83203125" style="325" customWidth="1"/>
    <col min="759" max="759" width="16" style="325" customWidth="1"/>
    <col min="760" max="760" width="0.83203125" style="325" customWidth="1"/>
    <col min="761" max="761" width="16" style="325" customWidth="1"/>
    <col min="762" max="762" width="0.83203125" style="325" customWidth="1"/>
    <col min="763" max="763" width="18.33203125" style="325" customWidth="1"/>
    <col min="764" max="764" width="0.83203125" style="325" customWidth="1"/>
    <col min="765" max="765" width="20.6640625" style="325" customWidth="1"/>
    <col min="766" max="766" width="0.83203125" style="325" customWidth="1"/>
    <col min="767" max="767" width="18.33203125" style="325" customWidth="1"/>
    <col min="768" max="768" width="0.83203125" style="325" customWidth="1"/>
    <col min="769" max="769" width="19.5" style="325" customWidth="1"/>
    <col min="770" max="770" width="0.83203125" style="325" customWidth="1"/>
    <col min="771" max="771" width="18.33203125" style="325" customWidth="1"/>
    <col min="772" max="772" width="0.83203125" style="325" customWidth="1"/>
    <col min="773" max="773" width="16" style="325" customWidth="1"/>
    <col min="774" max="774" width="0.83203125" style="325" customWidth="1"/>
    <col min="775" max="775" width="20.6640625" style="325" customWidth="1"/>
    <col min="776" max="1004" width="10.5" style="325"/>
    <col min="1005" max="1007" width="2" style="325" customWidth="1"/>
    <col min="1008" max="1008" width="25.1640625" style="325" customWidth="1"/>
    <col min="1009" max="1009" width="16" style="325" customWidth="1"/>
    <col min="1010" max="1010" width="0.83203125" style="325" customWidth="1"/>
    <col min="1011" max="1011" width="18.33203125" style="325" customWidth="1"/>
    <col min="1012" max="1012" width="0.83203125" style="325" customWidth="1"/>
    <col min="1013" max="1013" width="16" style="325" customWidth="1"/>
    <col min="1014" max="1014" width="0.83203125" style="325" customWidth="1"/>
    <col min="1015" max="1015" width="16" style="325" customWidth="1"/>
    <col min="1016" max="1016" width="0.83203125" style="325" customWidth="1"/>
    <col min="1017" max="1017" width="16" style="325" customWidth="1"/>
    <col min="1018" max="1018" width="0.83203125" style="325" customWidth="1"/>
    <col min="1019" max="1019" width="18.33203125" style="325" customWidth="1"/>
    <col min="1020" max="1020" width="0.83203125" style="325" customWidth="1"/>
    <col min="1021" max="1021" width="20.6640625" style="325" customWidth="1"/>
    <col min="1022" max="1022" width="0.83203125" style="325" customWidth="1"/>
    <col min="1023" max="1023" width="18.33203125" style="325" customWidth="1"/>
    <col min="1024" max="1024" width="0.83203125" style="325" customWidth="1"/>
    <col min="1025" max="1025" width="19.5" style="325" customWidth="1"/>
    <col min="1026" max="1026" width="0.83203125" style="325" customWidth="1"/>
    <col min="1027" max="1027" width="18.33203125" style="325" customWidth="1"/>
    <col min="1028" max="1028" width="0.83203125" style="325" customWidth="1"/>
    <col min="1029" max="1029" width="16" style="325" customWidth="1"/>
    <col min="1030" max="1030" width="0.83203125" style="325" customWidth="1"/>
    <col min="1031" max="1031" width="20.6640625" style="325" customWidth="1"/>
    <col min="1032" max="1260" width="10.5" style="325"/>
    <col min="1261" max="1263" width="2" style="325" customWidth="1"/>
    <col min="1264" max="1264" width="25.1640625" style="325" customWidth="1"/>
    <col min="1265" max="1265" width="16" style="325" customWidth="1"/>
    <col min="1266" max="1266" width="0.83203125" style="325" customWidth="1"/>
    <col min="1267" max="1267" width="18.33203125" style="325" customWidth="1"/>
    <col min="1268" max="1268" width="0.83203125" style="325" customWidth="1"/>
    <col min="1269" max="1269" width="16" style="325" customWidth="1"/>
    <col min="1270" max="1270" width="0.83203125" style="325" customWidth="1"/>
    <col min="1271" max="1271" width="16" style="325" customWidth="1"/>
    <col min="1272" max="1272" width="0.83203125" style="325" customWidth="1"/>
    <col min="1273" max="1273" width="16" style="325" customWidth="1"/>
    <col min="1274" max="1274" width="0.83203125" style="325" customWidth="1"/>
    <col min="1275" max="1275" width="18.33203125" style="325" customWidth="1"/>
    <col min="1276" max="1276" width="0.83203125" style="325" customWidth="1"/>
    <col min="1277" max="1277" width="20.6640625" style="325" customWidth="1"/>
    <col min="1278" max="1278" width="0.83203125" style="325" customWidth="1"/>
    <col min="1279" max="1279" width="18.33203125" style="325" customWidth="1"/>
    <col min="1280" max="1280" width="0.83203125" style="325" customWidth="1"/>
    <col min="1281" max="1281" width="19.5" style="325" customWidth="1"/>
    <col min="1282" max="1282" width="0.83203125" style="325" customWidth="1"/>
    <col min="1283" max="1283" width="18.33203125" style="325" customWidth="1"/>
    <col min="1284" max="1284" width="0.83203125" style="325" customWidth="1"/>
    <col min="1285" max="1285" width="16" style="325" customWidth="1"/>
    <col min="1286" max="1286" width="0.83203125" style="325" customWidth="1"/>
    <col min="1287" max="1287" width="20.6640625" style="325" customWidth="1"/>
    <col min="1288" max="1516" width="10.5" style="325"/>
    <col min="1517" max="1519" width="2" style="325" customWidth="1"/>
    <col min="1520" max="1520" width="25.1640625" style="325" customWidth="1"/>
    <col min="1521" max="1521" width="16" style="325" customWidth="1"/>
    <col min="1522" max="1522" width="0.83203125" style="325" customWidth="1"/>
    <col min="1523" max="1523" width="18.33203125" style="325" customWidth="1"/>
    <col min="1524" max="1524" width="0.83203125" style="325" customWidth="1"/>
    <col min="1525" max="1525" width="16" style="325" customWidth="1"/>
    <col min="1526" max="1526" width="0.83203125" style="325" customWidth="1"/>
    <col min="1527" max="1527" width="16" style="325" customWidth="1"/>
    <col min="1528" max="1528" width="0.83203125" style="325" customWidth="1"/>
    <col min="1529" max="1529" width="16" style="325" customWidth="1"/>
    <col min="1530" max="1530" width="0.83203125" style="325" customWidth="1"/>
    <col min="1531" max="1531" width="18.33203125" style="325" customWidth="1"/>
    <col min="1532" max="1532" width="0.83203125" style="325" customWidth="1"/>
    <col min="1533" max="1533" width="20.6640625" style="325" customWidth="1"/>
    <col min="1534" max="1534" width="0.83203125" style="325" customWidth="1"/>
    <col min="1535" max="1535" width="18.33203125" style="325" customWidth="1"/>
    <col min="1536" max="1536" width="0.83203125" style="325" customWidth="1"/>
    <col min="1537" max="1537" width="19.5" style="325" customWidth="1"/>
    <col min="1538" max="1538" width="0.83203125" style="325" customWidth="1"/>
    <col min="1539" max="1539" width="18.33203125" style="325" customWidth="1"/>
    <col min="1540" max="1540" width="0.83203125" style="325" customWidth="1"/>
    <col min="1541" max="1541" width="16" style="325" customWidth="1"/>
    <col min="1542" max="1542" width="0.83203125" style="325" customWidth="1"/>
    <col min="1543" max="1543" width="20.6640625" style="325" customWidth="1"/>
    <col min="1544" max="1772" width="10.5" style="325"/>
    <col min="1773" max="1775" width="2" style="325" customWidth="1"/>
    <col min="1776" max="1776" width="25.1640625" style="325" customWidth="1"/>
    <col min="1777" max="1777" width="16" style="325" customWidth="1"/>
    <col min="1778" max="1778" width="0.83203125" style="325" customWidth="1"/>
    <col min="1779" max="1779" width="18.33203125" style="325" customWidth="1"/>
    <col min="1780" max="1780" width="0.83203125" style="325" customWidth="1"/>
    <col min="1781" max="1781" width="16" style="325" customWidth="1"/>
    <col min="1782" max="1782" width="0.83203125" style="325" customWidth="1"/>
    <col min="1783" max="1783" width="16" style="325" customWidth="1"/>
    <col min="1784" max="1784" width="0.83203125" style="325" customWidth="1"/>
    <col min="1785" max="1785" width="16" style="325" customWidth="1"/>
    <col min="1786" max="1786" width="0.83203125" style="325" customWidth="1"/>
    <col min="1787" max="1787" width="18.33203125" style="325" customWidth="1"/>
    <col min="1788" max="1788" width="0.83203125" style="325" customWidth="1"/>
    <col min="1789" max="1789" width="20.6640625" style="325" customWidth="1"/>
    <col min="1790" max="1790" width="0.83203125" style="325" customWidth="1"/>
    <col min="1791" max="1791" width="18.33203125" style="325" customWidth="1"/>
    <col min="1792" max="1792" width="0.83203125" style="325" customWidth="1"/>
    <col min="1793" max="1793" width="19.5" style="325" customWidth="1"/>
    <col min="1794" max="1794" width="0.83203125" style="325" customWidth="1"/>
    <col min="1795" max="1795" width="18.33203125" style="325" customWidth="1"/>
    <col min="1796" max="1796" width="0.83203125" style="325" customWidth="1"/>
    <col min="1797" max="1797" width="16" style="325" customWidth="1"/>
    <col min="1798" max="1798" width="0.83203125" style="325" customWidth="1"/>
    <col min="1799" max="1799" width="20.6640625" style="325" customWidth="1"/>
    <col min="1800" max="2028" width="10.5" style="325"/>
    <col min="2029" max="2031" width="2" style="325" customWidth="1"/>
    <col min="2032" max="2032" width="25.1640625" style="325" customWidth="1"/>
    <col min="2033" max="2033" width="16" style="325" customWidth="1"/>
    <col min="2034" max="2034" width="0.83203125" style="325" customWidth="1"/>
    <col min="2035" max="2035" width="18.33203125" style="325" customWidth="1"/>
    <col min="2036" max="2036" width="0.83203125" style="325" customWidth="1"/>
    <col min="2037" max="2037" width="16" style="325" customWidth="1"/>
    <col min="2038" max="2038" width="0.83203125" style="325" customWidth="1"/>
    <col min="2039" max="2039" width="16" style="325" customWidth="1"/>
    <col min="2040" max="2040" width="0.83203125" style="325" customWidth="1"/>
    <col min="2041" max="2041" width="16" style="325" customWidth="1"/>
    <col min="2042" max="2042" width="0.83203125" style="325" customWidth="1"/>
    <col min="2043" max="2043" width="18.33203125" style="325" customWidth="1"/>
    <col min="2044" max="2044" width="0.83203125" style="325" customWidth="1"/>
    <col min="2045" max="2045" width="20.6640625" style="325" customWidth="1"/>
    <col min="2046" max="2046" width="0.83203125" style="325" customWidth="1"/>
    <col min="2047" max="2047" width="18.33203125" style="325" customWidth="1"/>
    <col min="2048" max="2048" width="0.83203125" style="325" customWidth="1"/>
    <col min="2049" max="2049" width="19.5" style="325" customWidth="1"/>
    <col min="2050" max="2050" width="0.83203125" style="325" customWidth="1"/>
    <col min="2051" max="2051" width="18.33203125" style="325" customWidth="1"/>
    <col min="2052" max="2052" width="0.83203125" style="325" customWidth="1"/>
    <col min="2053" max="2053" width="16" style="325" customWidth="1"/>
    <col min="2054" max="2054" width="0.83203125" style="325" customWidth="1"/>
    <col min="2055" max="2055" width="20.6640625" style="325" customWidth="1"/>
    <col min="2056" max="2284" width="10.5" style="325"/>
    <col min="2285" max="2287" width="2" style="325" customWidth="1"/>
    <col min="2288" max="2288" width="25.1640625" style="325" customWidth="1"/>
    <col min="2289" max="2289" width="16" style="325" customWidth="1"/>
    <col min="2290" max="2290" width="0.83203125" style="325" customWidth="1"/>
    <col min="2291" max="2291" width="18.33203125" style="325" customWidth="1"/>
    <col min="2292" max="2292" width="0.83203125" style="325" customWidth="1"/>
    <col min="2293" max="2293" width="16" style="325" customWidth="1"/>
    <col min="2294" max="2294" width="0.83203125" style="325" customWidth="1"/>
    <col min="2295" max="2295" width="16" style="325" customWidth="1"/>
    <col min="2296" max="2296" width="0.83203125" style="325" customWidth="1"/>
    <col min="2297" max="2297" width="16" style="325" customWidth="1"/>
    <col min="2298" max="2298" width="0.83203125" style="325" customWidth="1"/>
    <col min="2299" max="2299" width="18.33203125" style="325" customWidth="1"/>
    <col min="2300" max="2300" width="0.83203125" style="325" customWidth="1"/>
    <col min="2301" max="2301" width="20.6640625" style="325" customWidth="1"/>
    <col min="2302" max="2302" width="0.83203125" style="325" customWidth="1"/>
    <col min="2303" max="2303" width="18.33203125" style="325" customWidth="1"/>
    <col min="2304" max="2304" width="0.83203125" style="325" customWidth="1"/>
    <col min="2305" max="2305" width="19.5" style="325" customWidth="1"/>
    <col min="2306" max="2306" width="0.83203125" style="325" customWidth="1"/>
    <col min="2307" max="2307" width="18.33203125" style="325" customWidth="1"/>
    <col min="2308" max="2308" width="0.83203125" style="325" customWidth="1"/>
    <col min="2309" max="2309" width="16" style="325" customWidth="1"/>
    <col min="2310" max="2310" width="0.83203125" style="325" customWidth="1"/>
    <col min="2311" max="2311" width="20.6640625" style="325" customWidth="1"/>
    <col min="2312" max="2540" width="10.5" style="325"/>
    <col min="2541" max="2543" width="2" style="325" customWidth="1"/>
    <col min="2544" max="2544" width="25.1640625" style="325" customWidth="1"/>
    <col min="2545" max="2545" width="16" style="325" customWidth="1"/>
    <col min="2546" max="2546" width="0.83203125" style="325" customWidth="1"/>
    <col min="2547" max="2547" width="18.33203125" style="325" customWidth="1"/>
    <col min="2548" max="2548" width="0.83203125" style="325" customWidth="1"/>
    <col min="2549" max="2549" width="16" style="325" customWidth="1"/>
    <col min="2550" max="2550" width="0.83203125" style="325" customWidth="1"/>
    <col min="2551" max="2551" width="16" style="325" customWidth="1"/>
    <col min="2552" max="2552" width="0.83203125" style="325" customWidth="1"/>
    <col min="2553" max="2553" width="16" style="325" customWidth="1"/>
    <col min="2554" max="2554" width="0.83203125" style="325" customWidth="1"/>
    <col min="2555" max="2555" width="18.33203125" style="325" customWidth="1"/>
    <col min="2556" max="2556" width="0.83203125" style="325" customWidth="1"/>
    <col min="2557" max="2557" width="20.6640625" style="325" customWidth="1"/>
    <col min="2558" max="2558" width="0.83203125" style="325" customWidth="1"/>
    <col min="2559" max="2559" width="18.33203125" style="325" customWidth="1"/>
    <col min="2560" max="2560" width="0.83203125" style="325" customWidth="1"/>
    <col min="2561" max="2561" width="19.5" style="325" customWidth="1"/>
    <col min="2562" max="2562" width="0.83203125" style="325" customWidth="1"/>
    <col min="2563" max="2563" width="18.33203125" style="325" customWidth="1"/>
    <col min="2564" max="2564" width="0.83203125" style="325" customWidth="1"/>
    <col min="2565" max="2565" width="16" style="325" customWidth="1"/>
    <col min="2566" max="2566" width="0.83203125" style="325" customWidth="1"/>
    <col min="2567" max="2567" width="20.6640625" style="325" customWidth="1"/>
    <col min="2568" max="2796" width="10.5" style="325"/>
    <col min="2797" max="2799" width="2" style="325" customWidth="1"/>
    <col min="2800" max="2800" width="25.1640625" style="325" customWidth="1"/>
    <col min="2801" max="2801" width="16" style="325" customWidth="1"/>
    <col min="2802" max="2802" width="0.83203125" style="325" customWidth="1"/>
    <col min="2803" max="2803" width="18.33203125" style="325" customWidth="1"/>
    <col min="2804" max="2804" width="0.83203125" style="325" customWidth="1"/>
    <col min="2805" max="2805" width="16" style="325" customWidth="1"/>
    <col min="2806" max="2806" width="0.83203125" style="325" customWidth="1"/>
    <col min="2807" max="2807" width="16" style="325" customWidth="1"/>
    <col min="2808" max="2808" width="0.83203125" style="325" customWidth="1"/>
    <col min="2809" max="2809" width="16" style="325" customWidth="1"/>
    <col min="2810" max="2810" width="0.83203125" style="325" customWidth="1"/>
    <col min="2811" max="2811" width="18.33203125" style="325" customWidth="1"/>
    <col min="2812" max="2812" width="0.83203125" style="325" customWidth="1"/>
    <col min="2813" max="2813" width="20.6640625" style="325" customWidth="1"/>
    <col min="2814" max="2814" width="0.83203125" style="325" customWidth="1"/>
    <col min="2815" max="2815" width="18.33203125" style="325" customWidth="1"/>
    <col min="2816" max="2816" width="0.83203125" style="325" customWidth="1"/>
    <col min="2817" max="2817" width="19.5" style="325" customWidth="1"/>
    <col min="2818" max="2818" width="0.83203125" style="325" customWidth="1"/>
    <col min="2819" max="2819" width="18.33203125" style="325" customWidth="1"/>
    <col min="2820" max="2820" width="0.83203125" style="325" customWidth="1"/>
    <col min="2821" max="2821" width="16" style="325" customWidth="1"/>
    <col min="2822" max="2822" width="0.83203125" style="325" customWidth="1"/>
    <col min="2823" max="2823" width="20.6640625" style="325" customWidth="1"/>
    <col min="2824" max="3052" width="10.5" style="325"/>
    <col min="3053" max="3055" width="2" style="325" customWidth="1"/>
    <col min="3056" max="3056" width="25.1640625" style="325" customWidth="1"/>
    <col min="3057" max="3057" width="16" style="325" customWidth="1"/>
    <col min="3058" max="3058" width="0.83203125" style="325" customWidth="1"/>
    <col min="3059" max="3059" width="18.33203125" style="325" customWidth="1"/>
    <col min="3060" max="3060" width="0.83203125" style="325" customWidth="1"/>
    <col min="3061" max="3061" width="16" style="325" customWidth="1"/>
    <col min="3062" max="3062" width="0.83203125" style="325" customWidth="1"/>
    <col min="3063" max="3063" width="16" style="325" customWidth="1"/>
    <col min="3064" max="3064" width="0.83203125" style="325" customWidth="1"/>
    <col min="3065" max="3065" width="16" style="325" customWidth="1"/>
    <col min="3066" max="3066" width="0.83203125" style="325" customWidth="1"/>
    <col min="3067" max="3067" width="18.33203125" style="325" customWidth="1"/>
    <col min="3068" max="3068" width="0.83203125" style="325" customWidth="1"/>
    <col min="3069" max="3069" width="20.6640625" style="325" customWidth="1"/>
    <col min="3070" max="3070" width="0.83203125" style="325" customWidth="1"/>
    <col min="3071" max="3071" width="18.33203125" style="325" customWidth="1"/>
    <col min="3072" max="3072" width="0.83203125" style="325" customWidth="1"/>
    <col min="3073" max="3073" width="19.5" style="325" customWidth="1"/>
    <col min="3074" max="3074" width="0.83203125" style="325" customWidth="1"/>
    <col min="3075" max="3075" width="18.33203125" style="325" customWidth="1"/>
    <col min="3076" max="3076" width="0.83203125" style="325" customWidth="1"/>
    <col min="3077" max="3077" width="16" style="325" customWidth="1"/>
    <col min="3078" max="3078" width="0.83203125" style="325" customWidth="1"/>
    <col min="3079" max="3079" width="20.6640625" style="325" customWidth="1"/>
    <col min="3080" max="3308" width="10.5" style="325"/>
    <col min="3309" max="3311" width="2" style="325" customWidth="1"/>
    <col min="3312" max="3312" width="25.1640625" style="325" customWidth="1"/>
    <col min="3313" max="3313" width="16" style="325" customWidth="1"/>
    <col min="3314" max="3314" width="0.83203125" style="325" customWidth="1"/>
    <col min="3315" max="3315" width="18.33203125" style="325" customWidth="1"/>
    <col min="3316" max="3316" width="0.83203125" style="325" customWidth="1"/>
    <col min="3317" max="3317" width="16" style="325" customWidth="1"/>
    <col min="3318" max="3318" width="0.83203125" style="325" customWidth="1"/>
    <col min="3319" max="3319" width="16" style="325" customWidth="1"/>
    <col min="3320" max="3320" width="0.83203125" style="325" customWidth="1"/>
    <col min="3321" max="3321" width="16" style="325" customWidth="1"/>
    <col min="3322" max="3322" width="0.83203125" style="325" customWidth="1"/>
    <col min="3323" max="3323" width="18.33203125" style="325" customWidth="1"/>
    <col min="3324" max="3324" width="0.83203125" style="325" customWidth="1"/>
    <col min="3325" max="3325" width="20.6640625" style="325" customWidth="1"/>
    <col min="3326" max="3326" width="0.83203125" style="325" customWidth="1"/>
    <col min="3327" max="3327" width="18.33203125" style="325" customWidth="1"/>
    <col min="3328" max="3328" width="0.83203125" style="325" customWidth="1"/>
    <col min="3329" max="3329" width="19.5" style="325" customWidth="1"/>
    <col min="3330" max="3330" width="0.83203125" style="325" customWidth="1"/>
    <col min="3331" max="3331" width="18.33203125" style="325" customWidth="1"/>
    <col min="3332" max="3332" width="0.83203125" style="325" customWidth="1"/>
    <col min="3333" max="3333" width="16" style="325" customWidth="1"/>
    <col min="3334" max="3334" width="0.83203125" style="325" customWidth="1"/>
    <col min="3335" max="3335" width="20.6640625" style="325" customWidth="1"/>
    <col min="3336" max="3564" width="10.5" style="325"/>
    <col min="3565" max="3567" width="2" style="325" customWidth="1"/>
    <col min="3568" max="3568" width="25.1640625" style="325" customWidth="1"/>
    <col min="3569" max="3569" width="16" style="325" customWidth="1"/>
    <col min="3570" max="3570" width="0.83203125" style="325" customWidth="1"/>
    <col min="3571" max="3571" width="18.33203125" style="325" customWidth="1"/>
    <col min="3572" max="3572" width="0.83203125" style="325" customWidth="1"/>
    <col min="3573" max="3573" width="16" style="325" customWidth="1"/>
    <col min="3574" max="3574" width="0.83203125" style="325" customWidth="1"/>
    <col min="3575" max="3575" width="16" style="325" customWidth="1"/>
    <col min="3576" max="3576" width="0.83203125" style="325" customWidth="1"/>
    <col min="3577" max="3577" width="16" style="325" customWidth="1"/>
    <col min="3578" max="3578" width="0.83203125" style="325" customWidth="1"/>
    <col min="3579" max="3579" width="18.33203125" style="325" customWidth="1"/>
    <col min="3580" max="3580" width="0.83203125" style="325" customWidth="1"/>
    <col min="3581" max="3581" width="20.6640625" style="325" customWidth="1"/>
    <col min="3582" max="3582" width="0.83203125" style="325" customWidth="1"/>
    <col min="3583" max="3583" width="18.33203125" style="325" customWidth="1"/>
    <col min="3584" max="3584" width="0.83203125" style="325" customWidth="1"/>
    <col min="3585" max="3585" width="19.5" style="325" customWidth="1"/>
    <col min="3586" max="3586" width="0.83203125" style="325" customWidth="1"/>
    <col min="3587" max="3587" width="18.33203125" style="325" customWidth="1"/>
    <col min="3588" max="3588" width="0.83203125" style="325" customWidth="1"/>
    <col min="3589" max="3589" width="16" style="325" customWidth="1"/>
    <col min="3590" max="3590" width="0.83203125" style="325" customWidth="1"/>
    <col min="3591" max="3591" width="20.6640625" style="325" customWidth="1"/>
    <col min="3592" max="3820" width="10.5" style="325"/>
    <col min="3821" max="3823" width="2" style="325" customWidth="1"/>
    <col min="3824" max="3824" width="25.1640625" style="325" customWidth="1"/>
    <col min="3825" max="3825" width="16" style="325" customWidth="1"/>
    <col min="3826" max="3826" width="0.83203125" style="325" customWidth="1"/>
    <col min="3827" max="3827" width="18.33203125" style="325" customWidth="1"/>
    <col min="3828" max="3828" width="0.83203125" style="325" customWidth="1"/>
    <col min="3829" max="3829" width="16" style="325" customWidth="1"/>
    <col min="3830" max="3830" width="0.83203125" style="325" customWidth="1"/>
    <col min="3831" max="3831" width="16" style="325" customWidth="1"/>
    <col min="3832" max="3832" width="0.83203125" style="325" customWidth="1"/>
    <col min="3833" max="3833" width="16" style="325" customWidth="1"/>
    <col min="3834" max="3834" width="0.83203125" style="325" customWidth="1"/>
    <col min="3835" max="3835" width="18.33203125" style="325" customWidth="1"/>
    <col min="3836" max="3836" width="0.83203125" style="325" customWidth="1"/>
    <col min="3837" max="3837" width="20.6640625" style="325" customWidth="1"/>
    <col min="3838" max="3838" width="0.83203125" style="325" customWidth="1"/>
    <col min="3839" max="3839" width="18.33203125" style="325" customWidth="1"/>
    <col min="3840" max="3840" width="0.83203125" style="325" customWidth="1"/>
    <col min="3841" max="3841" width="19.5" style="325" customWidth="1"/>
    <col min="3842" max="3842" width="0.83203125" style="325" customWidth="1"/>
    <col min="3843" max="3843" width="18.33203125" style="325" customWidth="1"/>
    <col min="3844" max="3844" width="0.83203125" style="325" customWidth="1"/>
    <col min="3845" max="3845" width="16" style="325" customWidth="1"/>
    <col min="3846" max="3846" width="0.83203125" style="325" customWidth="1"/>
    <col min="3847" max="3847" width="20.6640625" style="325" customWidth="1"/>
    <col min="3848" max="4076" width="10.5" style="325"/>
    <col min="4077" max="4079" width="2" style="325" customWidth="1"/>
    <col min="4080" max="4080" width="25.1640625" style="325" customWidth="1"/>
    <col min="4081" max="4081" width="16" style="325" customWidth="1"/>
    <col min="4082" max="4082" width="0.83203125" style="325" customWidth="1"/>
    <col min="4083" max="4083" width="18.33203125" style="325" customWidth="1"/>
    <col min="4084" max="4084" width="0.83203125" style="325" customWidth="1"/>
    <col min="4085" max="4085" width="16" style="325" customWidth="1"/>
    <col min="4086" max="4086" width="0.83203125" style="325" customWidth="1"/>
    <col min="4087" max="4087" width="16" style="325" customWidth="1"/>
    <col min="4088" max="4088" width="0.83203125" style="325" customWidth="1"/>
    <col min="4089" max="4089" width="16" style="325" customWidth="1"/>
    <col min="4090" max="4090" width="0.83203125" style="325" customWidth="1"/>
    <col min="4091" max="4091" width="18.33203125" style="325" customWidth="1"/>
    <col min="4092" max="4092" width="0.83203125" style="325" customWidth="1"/>
    <col min="4093" max="4093" width="20.6640625" style="325" customWidth="1"/>
    <col min="4094" max="4094" width="0.83203125" style="325" customWidth="1"/>
    <col min="4095" max="4095" width="18.33203125" style="325" customWidth="1"/>
    <col min="4096" max="4096" width="0.83203125" style="325" customWidth="1"/>
    <col min="4097" max="4097" width="19.5" style="325" customWidth="1"/>
    <col min="4098" max="4098" width="0.83203125" style="325" customWidth="1"/>
    <col min="4099" max="4099" width="18.33203125" style="325" customWidth="1"/>
    <col min="4100" max="4100" width="0.83203125" style="325" customWidth="1"/>
    <col min="4101" max="4101" width="16" style="325" customWidth="1"/>
    <col min="4102" max="4102" width="0.83203125" style="325" customWidth="1"/>
    <col min="4103" max="4103" width="20.6640625" style="325" customWidth="1"/>
    <col min="4104" max="4332" width="10.5" style="325"/>
    <col min="4333" max="4335" width="2" style="325" customWidth="1"/>
    <col min="4336" max="4336" width="25.1640625" style="325" customWidth="1"/>
    <col min="4337" max="4337" width="16" style="325" customWidth="1"/>
    <col min="4338" max="4338" width="0.83203125" style="325" customWidth="1"/>
    <col min="4339" max="4339" width="18.33203125" style="325" customWidth="1"/>
    <col min="4340" max="4340" width="0.83203125" style="325" customWidth="1"/>
    <col min="4341" max="4341" width="16" style="325" customWidth="1"/>
    <col min="4342" max="4342" width="0.83203125" style="325" customWidth="1"/>
    <col min="4343" max="4343" width="16" style="325" customWidth="1"/>
    <col min="4344" max="4344" width="0.83203125" style="325" customWidth="1"/>
    <col min="4345" max="4345" width="16" style="325" customWidth="1"/>
    <col min="4346" max="4346" width="0.83203125" style="325" customWidth="1"/>
    <col min="4347" max="4347" width="18.33203125" style="325" customWidth="1"/>
    <col min="4348" max="4348" width="0.83203125" style="325" customWidth="1"/>
    <col min="4349" max="4349" width="20.6640625" style="325" customWidth="1"/>
    <col min="4350" max="4350" width="0.83203125" style="325" customWidth="1"/>
    <col min="4351" max="4351" width="18.33203125" style="325" customWidth="1"/>
    <col min="4352" max="4352" width="0.83203125" style="325" customWidth="1"/>
    <col min="4353" max="4353" width="19.5" style="325" customWidth="1"/>
    <col min="4354" max="4354" width="0.83203125" style="325" customWidth="1"/>
    <col min="4355" max="4355" width="18.33203125" style="325" customWidth="1"/>
    <col min="4356" max="4356" width="0.83203125" style="325" customWidth="1"/>
    <col min="4357" max="4357" width="16" style="325" customWidth="1"/>
    <col min="4358" max="4358" width="0.83203125" style="325" customWidth="1"/>
    <col min="4359" max="4359" width="20.6640625" style="325" customWidth="1"/>
    <col min="4360" max="4588" width="10.5" style="325"/>
    <col min="4589" max="4591" width="2" style="325" customWidth="1"/>
    <col min="4592" max="4592" width="25.1640625" style="325" customWidth="1"/>
    <col min="4593" max="4593" width="16" style="325" customWidth="1"/>
    <col min="4594" max="4594" width="0.83203125" style="325" customWidth="1"/>
    <col min="4595" max="4595" width="18.33203125" style="325" customWidth="1"/>
    <col min="4596" max="4596" width="0.83203125" style="325" customWidth="1"/>
    <col min="4597" max="4597" width="16" style="325" customWidth="1"/>
    <col min="4598" max="4598" width="0.83203125" style="325" customWidth="1"/>
    <col min="4599" max="4599" width="16" style="325" customWidth="1"/>
    <col min="4600" max="4600" width="0.83203125" style="325" customWidth="1"/>
    <col min="4601" max="4601" width="16" style="325" customWidth="1"/>
    <col min="4602" max="4602" width="0.83203125" style="325" customWidth="1"/>
    <col min="4603" max="4603" width="18.33203125" style="325" customWidth="1"/>
    <col min="4604" max="4604" width="0.83203125" style="325" customWidth="1"/>
    <col min="4605" max="4605" width="20.6640625" style="325" customWidth="1"/>
    <col min="4606" max="4606" width="0.83203125" style="325" customWidth="1"/>
    <col min="4607" max="4607" width="18.33203125" style="325" customWidth="1"/>
    <col min="4608" max="4608" width="0.83203125" style="325" customWidth="1"/>
    <col min="4609" max="4609" width="19.5" style="325" customWidth="1"/>
    <col min="4610" max="4610" width="0.83203125" style="325" customWidth="1"/>
    <col min="4611" max="4611" width="18.33203125" style="325" customWidth="1"/>
    <col min="4612" max="4612" width="0.83203125" style="325" customWidth="1"/>
    <col min="4613" max="4613" width="16" style="325" customWidth="1"/>
    <col min="4614" max="4614" width="0.83203125" style="325" customWidth="1"/>
    <col min="4615" max="4615" width="20.6640625" style="325" customWidth="1"/>
    <col min="4616" max="4844" width="10.5" style="325"/>
    <col min="4845" max="4847" width="2" style="325" customWidth="1"/>
    <col min="4848" max="4848" width="25.1640625" style="325" customWidth="1"/>
    <col min="4849" max="4849" width="16" style="325" customWidth="1"/>
    <col min="4850" max="4850" width="0.83203125" style="325" customWidth="1"/>
    <col min="4851" max="4851" width="18.33203125" style="325" customWidth="1"/>
    <col min="4852" max="4852" width="0.83203125" style="325" customWidth="1"/>
    <col min="4853" max="4853" width="16" style="325" customWidth="1"/>
    <col min="4854" max="4854" width="0.83203125" style="325" customWidth="1"/>
    <col min="4855" max="4855" width="16" style="325" customWidth="1"/>
    <col min="4856" max="4856" width="0.83203125" style="325" customWidth="1"/>
    <col min="4857" max="4857" width="16" style="325" customWidth="1"/>
    <col min="4858" max="4858" width="0.83203125" style="325" customWidth="1"/>
    <col min="4859" max="4859" width="18.33203125" style="325" customWidth="1"/>
    <col min="4860" max="4860" width="0.83203125" style="325" customWidth="1"/>
    <col min="4861" max="4861" width="20.6640625" style="325" customWidth="1"/>
    <col min="4862" max="4862" width="0.83203125" style="325" customWidth="1"/>
    <col min="4863" max="4863" width="18.33203125" style="325" customWidth="1"/>
    <col min="4864" max="4864" width="0.83203125" style="325" customWidth="1"/>
    <col min="4865" max="4865" width="19.5" style="325" customWidth="1"/>
    <col min="4866" max="4866" width="0.83203125" style="325" customWidth="1"/>
    <col min="4867" max="4867" width="18.33203125" style="325" customWidth="1"/>
    <col min="4868" max="4868" width="0.83203125" style="325" customWidth="1"/>
    <col min="4869" max="4869" width="16" style="325" customWidth="1"/>
    <col min="4870" max="4870" width="0.83203125" style="325" customWidth="1"/>
    <col min="4871" max="4871" width="20.6640625" style="325" customWidth="1"/>
    <col min="4872" max="5100" width="10.5" style="325"/>
    <col min="5101" max="5103" width="2" style="325" customWidth="1"/>
    <col min="5104" max="5104" width="25.1640625" style="325" customWidth="1"/>
    <col min="5105" max="5105" width="16" style="325" customWidth="1"/>
    <col min="5106" max="5106" width="0.83203125" style="325" customWidth="1"/>
    <col min="5107" max="5107" width="18.33203125" style="325" customWidth="1"/>
    <col min="5108" max="5108" width="0.83203125" style="325" customWidth="1"/>
    <col min="5109" max="5109" width="16" style="325" customWidth="1"/>
    <col min="5110" max="5110" width="0.83203125" style="325" customWidth="1"/>
    <col min="5111" max="5111" width="16" style="325" customWidth="1"/>
    <col min="5112" max="5112" width="0.83203125" style="325" customWidth="1"/>
    <col min="5113" max="5113" width="16" style="325" customWidth="1"/>
    <col min="5114" max="5114" width="0.83203125" style="325" customWidth="1"/>
    <col min="5115" max="5115" width="18.33203125" style="325" customWidth="1"/>
    <col min="5116" max="5116" width="0.83203125" style="325" customWidth="1"/>
    <col min="5117" max="5117" width="20.6640625" style="325" customWidth="1"/>
    <col min="5118" max="5118" width="0.83203125" style="325" customWidth="1"/>
    <col min="5119" max="5119" width="18.33203125" style="325" customWidth="1"/>
    <col min="5120" max="5120" width="0.83203125" style="325" customWidth="1"/>
    <col min="5121" max="5121" width="19.5" style="325" customWidth="1"/>
    <col min="5122" max="5122" width="0.83203125" style="325" customWidth="1"/>
    <col min="5123" max="5123" width="18.33203125" style="325" customWidth="1"/>
    <col min="5124" max="5124" width="0.83203125" style="325" customWidth="1"/>
    <col min="5125" max="5125" width="16" style="325" customWidth="1"/>
    <col min="5126" max="5126" width="0.83203125" style="325" customWidth="1"/>
    <col min="5127" max="5127" width="20.6640625" style="325" customWidth="1"/>
    <col min="5128" max="5356" width="10.5" style="325"/>
    <col min="5357" max="5359" width="2" style="325" customWidth="1"/>
    <col min="5360" max="5360" width="25.1640625" style="325" customWidth="1"/>
    <col min="5361" max="5361" width="16" style="325" customWidth="1"/>
    <col min="5362" max="5362" width="0.83203125" style="325" customWidth="1"/>
    <col min="5363" max="5363" width="18.33203125" style="325" customWidth="1"/>
    <col min="5364" max="5364" width="0.83203125" style="325" customWidth="1"/>
    <col min="5365" max="5365" width="16" style="325" customWidth="1"/>
    <col min="5366" max="5366" width="0.83203125" style="325" customWidth="1"/>
    <col min="5367" max="5367" width="16" style="325" customWidth="1"/>
    <col min="5368" max="5368" width="0.83203125" style="325" customWidth="1"/>
    <col min="5369" max="5369" width="16" style="325" customWidth="1"/>
    <col min="5370" max="5370" width="0.83203125" style="325" customWidth="1"/>
    <col min="5371" max="5371" width="18.33203125" style="325" customWidth="1"/>
    <col min="5372" max="5372" width="0.83203125" style="325" customWidth="1"/>
    <col min="5373" max="5373" width="20.6640625" style="325" customWidth="1"/>
    <col min="5374" max="5374" width="0.83203125" style="325" customWidth="1"/>
    <col min="5375" max="5375" width="18.33203125" style="325" customWidth="1"/>
    <col min="5376" max="5376" width="0.83203125" style="325" customWidth="1"/>
    <col min="5377" max="5377" width="19.5" style="325" customWidth="1"/>
    <col min="5378" max="5378" width="0.83203125" style="325" customWidth="1"/>
    <col min="5379" max="5379" width="18.33203125" style="325" customWidth="1"/>
    <col min="5380" max="5380" width="0.83203125" style="325" customWidth="1"/>
    <col min="5381" max="5381" width="16" style="325" customWidth="1"/>
    <col min="5382" max="5382" width="0.83203125" style="325" customWidth="1"/>
    <col min="5383" max="5383" width="20.6640625" style="325" customWidth="1"/>
    <col min="5384" max="5612" width="10.5" style="325"/>
    <col min="5613" max="5615" width="2" style="325" customWidth="1"/>
    <col min="5616" max="5616" width="25.1640625" style="325" customWidth="1"/>
    <col min="5617" max="5617" width="16" style="325" customWidth="1"/>
    <col min="5618" max="5618" width="0.83203125" style="325" customWidth="1"/>
    <col min="5619" max="5619" width="18.33203125" style="325" customWidth="1"/>
    <col min="5620" max="5620" width="0.83203125" style="325" customWidth="1"/>
    <col min="5621" max="5621" width="16" style="325" customWidth="1"/>
    <col min="5622" max="5622" width="0.83203125" style="325" customWidth="1"/>
    <col min="5623" max="5623" width="16" style="325" customWidth="1"/>
    <col min="5624" max="5624" width="0.83203125" style="325" customWidth="1"/>
    <col min="5625" max="5625" width="16" style="325" customWidth="1"/>
    <col min="5626" max="5626" width="0.83203125" style="325" customWidth="1"/>
    <col min="5627" max="5627" width="18.33203125" style="325" customWidth="1"/>
    <col min="5628" max="5628" width="0.83203125" style="325" customWidth="1"/>
    <col min="5629" max="5629" width="20.6640625" style="325" customWidth="1"/>
    <col min="5630" max="5630" width="0.83203125" style="325" customWidth="1"/>
    <col min="5631" max="5631" width="18.33203125" style="325" customWidth="1"/>
    <col min="5632" max="5632" width="0.83203125" style="325" customWidth="1"/>
    <col min="5633" max="5633" width="19.5" style="325" customWidth="1"/>
    <col min="5634" max="5634" width="0.83203125" style="325" customWidth="1"/>
    <col min="5635" max="5635" width="18.33203125" style="325" customWidth="1"/>
    <col min="5636" max="5636" width="0.83203125" style="325" customWidth="1"/>
    <col min="5637" max="5637" width="16" style="325" customWidth="1"/>
    <col min="5638" max="5638" width="0.83203125" style="325" customWidth="1"/>
    <col min="5639" max="5639" width="20.6640625" style="325" customWidth="1"/>
    <col min="5640" max="5868" width="10.5" style="325"/>
    <col min="5869" max="5871" width="2" style="325" customWidth="1"/>
    <col min="5872" max="5872" width="25.1640625" style="325" customWidth="1"/>
    <col min="5873" max="5873" width="16" style="325" customWidth="1"/>
    <col min="5874" max="5874" width="0.83203125" style="325" customWidth="1"/>
    <col min="5875" max="5875" width="18.33203125" style="325" customWidth="1"/>
    <col min="5876" max="5876" width="0.83203125" style="325" customWidth="1"/>
    <col min="5877" max="5877" width="16" style="325" customWidth="1"/>
    <col min="5878" max="5878" width="0.83203125" style="325" customWidth="1"/>
    <col min="5879" max="5879" width="16" style="325" customWidth="1"/>
    <col min="5880" max="5880" width="0.83203125" style="325" customWidth="1"/>
    <col min="5881" max="5881" width="16" style="325" customWidth="1"/>
    <col min="5882" max="5882" width="0.83203125" style="325" customWidth="1"/>
    <col min="5883" max="5883" width="18.33203125" style="325" customWidth="1"/>
    <col min="5884" max="5884" width="0.83203125" style="325" customWidth="1"/>
    <col min="5885" max="5885" width="20.6640625" style="325" customWidth="1"/>
    <col min="5886" max="5886" width="0.83203125" style="325" customWidth="1"/>
    <col min="5887" max="5887" width="18.33203125" style="325" customWidth="1"/>
    <col min="5888" max="5888" width="0.83203125" style="325" customWidth="1"/>
    <col min="5889" max="5889" width="19.5" style="325" customWidth="1"/>
    <col min="5890" max="5890" width="0.83203125" style="325" customWidth="1"/>
    <col min="5891" max="5891" width="18.33203125" style="325" customWidth="1"/>
    <col min="5892" max="5892" width="0.83203125" style="325" customWidth="1"/>
    <col min="5893" max="5893" width="16" style="325" customWidth="1"/>
    <col min="5894" max="5894" width="0.83203125" style="325" customWidth="1"/>
    <col min="5895" max="5895" width="20.6640625" style="325" customWidth="1"/>
    <col min="5896" max="6124" width="10.5" style="325"/>
    <col min="6125" max="6127" width="2" style="325" customWidth="1"/>
    <col min="6128" max="6128" width="25.1640625" style="325" customWidth="1"/>
    <col min="6129" max="6129" width="16" style="325" customWidth="1"/>
    <col min="6130" max="6130" width="0.83203125" style="325" customWidth="1"/>
    <col min="6131" max="6131" width="18.33203125" style="325" customWidth="1"/>
    <col min="6132" max="6132" width="0.83203125" style="325" customWidth="1"/>
    <col min="6133" max="6133" width="16" style="325" customWidth="1"/>
    <col min="6134" max="6134" width="0.83203125" style="325" customWidth="1"/>
    <col min="6135" max="6135" width="16" style="325" customWidth="1"/>
    <col min="6136" max="6136" width="0.83203125" style="325" customWidth="1"/>
    <col min="6137" max="6137" width="16" style="325" customWidth="1"/>
    <col min="6138" max="6138" width="0.83203125" style="325" customWidth="1"/>
    <col min="6139" max="6139" width="18.33203125" style="325" customWidth="1"/>
    <col min="6140" max="6140" width="0.83203125" style="325" customWidth="1"/>
    <col min="6141" max="6141" width="20.6640625" style="325" customWidth="1"/>
    <col min="6142" max="6142" width="0.83203125" style="325" customWidth="1"/>
    <col min="6143" max="6143" width="18.33203125" style="325" customWidth="1"/>
    <col min="6144" max="6144" width="0.83203125" style="325" customWidth="1"/>
    <col min="6145" max="6145" width="19.5" style="325" customWidth="1"/>
    <col min="6146" max="6146" width="0.83203125" style="325" customWidth="1"/>
    <col min="6147" max="6147" width="18.33203125" style="325" customWidth="1"/>
    <col min="6148" max="6148" width="0.83203125" style="325" customWidth="1"/>
    <col min="6149" max="6149" width="16" style="325" customWidth="1"/>
    <col min="6150" max="6150" width="0.83203125" style="325" customWidth="1"/>
    <col min="6151" max="6151" width="20.6640625" style="325" customWidth="1"/>
    <col min="6152" max="6380" width="10.5" style="325"/>
    <col min="6381" max="6383" width="2" style="325" customWidth="1"/>
    <col min="6384" max="6384" width="25.1640625" style="325" customWidth="1"/>
    <col min="6385" max="6385" width="16" style="325" customWidth="1"/>
    <col min="6386" max="6386" width="0.83203125" style="325" customWidth="1"/>
    <col min="6387" max="6387" width="18.33203125" style="325" customWidth="1"/>
    <col min="6388" max="6388" width="0.83203125" style="325" customWidth="1"/>
    <col min="6389" max="6389" width="16" style="325" customWidth="1"/>
    <col min="6390" max="6390" width="0.83203125" style="325" customWidth="1"/>
    <col min="6391" max="6391" width="16" style="325" customWidth="1"/>
    <col min="6392" max="6392" width="0.83203125" style="325" customWidth="1"/>
    <col min="6393" max="6393" width="16" style="325" customWidth="1"/>
    <col min="6394" max="6394" width="0.83203125" style="325" customWidth="1"/>
    <col min="6395" max="6395" width="18.33203125" style="325" customWidth="1"/>
    <col min="6396" max="6396" width="0.83203125" style="325" customWidth="1"/>
    <col min="6397" max="6397" width="20.6640625" style="325" customWidth="1"/>
    <col min="6398" max="6398" width="0.83203125" style="325" customWidth="1"/>
    <col min="6399" max="6399" width="18.33203125" style="325" customWidth="1"/>
    <col min="6400" max="6400" width="0.83203125" style="325" customWidth="1"/>
    <col min="6401" max="6401" width="19.5" style="325" customWidth="1"/>
    <col min="6402" max="6402" width="0.83203125" style="325" customWidth="1"/>
    <col min="6403" max="6403" width="18.33203125" style="325" customWidth="1"/>
    <col min="6404" max="6404" width="0.83203125" style="325" customWidth="1"/>
    <col min="6405" max="6405" width="16" style="325" customWidth="1"/>
    <col min="6406" max="6406" width="0.83203125" style="325" customWidth="1"/>
    <col min="6407" max="6407" width="20.6640625" style="325" customWidth="1"/>
    <col min="6408" max="6636" width="10.5" style="325"/>
    <col min="6637" max="6639" width="2" style="325" customWidth="1"/>
    <col min="6640" max="6640" width="25.1640625" style="325" customWidth="1"/>
    <col min="6641" max="6641" width="16" style="325" customWidth="1"/>
    <col min="6642" max="6642" width="0.83203125" style="325" customWidth="1"/>
    <col min="6643" max="6643" width="18.33203125" style="325" customWidth="1"/>
    <col min="6644" max="6644" width="0.83203125" style="325" customWidth="1"/>
    <col min="6645" max="6645" width="16" style="325" customWidth="1"/>
    <col min="6646" max="6646" width="0.83203125" style="325" customWidth="1"/>
    <col min="6647" max="6647" width="16" style="325" customWidth="1"/>
    <col min="6648" max="6648" width="0.83203125" style="325" customWidth="1"/>
    <col min="6649" max="6649" width="16" style="325" customWidth="1"/>
    <col min="6650" max="6650" width="0.83203125" style="325" customWidth="1"/>
    <col min="6651" max="6651" width="18.33203125" style="325" customWidth="1"/>
    <col min="6652" max="6652" width="0.83203125" style="325" customWidth="1"/>
    <col min="6653" max="6653" width="20.6640625" style="325" customWidth="1"/>
    <col min="6654" max="6654" width="0.83203125" style="325" customWidth="1"/>
    <col min="6655" max="6655" width="18.33203125" style="325" customWidth="1"/>
    <col min="6656" max="6656" width="0.83203125" style="325" customWidth="1"/>
    <col min="6657" max="6657" width="19.5" style="325" customWidth="1"/>
    <col min="6658" max="6658" width="0.83203125" style="325" customWidth="1"/>
    <col min="6659" max="6659" width="18.33203125" style="325" customWidth="1"/>
    <col min="6660" max="6660" width="0.83203125" style="325" customWidth="1"/>
    <col min="6661" max="6661" width="16" style="325" customWidth="1"/>
    <col min="6662" max="6662" width="0.83203125" style="325" customWidth="1"/>
    <col min="6663" max="6663" width="20.6640625" style="325" customWidth="1"/>
    <col min="6664" max="6892" width="10.5" style="325"/>
    <col min="6893" max="6895" width="2" style="325" customWidth="1"/>
    <col min="6896" max="6896" width="25.1640625" style="325" customWidth="1"/>
    <col min="6897" max="6897" width="16" style="325" customWidth="1"/>
    <col min="6898" max="6898" width="0.83203125" style="325" customWidth="1"/>
    <col min="6899" max="6899" width="18.33203125" style="325" customWidth="1"/>
    <col min="6900" max="6900" width="0.83203125" style="325" customWidth="1"/>
    <col min="6901" max="6901" width="16" style="325" customWidth="1"/>
    <col min="6902" max="6902" width="0.83203125" style="325" customWidth="1"/>
    <col min="6903" max="6903" width="16" style="325" customWidth="1"/>
    <col min="6904" max="6904" width="0.83203125" style="325" customWidth="1"/>
    <col min="6905" max="6905" width="16" style="325" customWidth="1"/>
    <col min="6906" max="6906" width="0.83203125" style="325" customWidth="1"/>
    <col min="6907" max="6907" width="18.33203125" style="325" customWidth="1"/>
    <col min="6908" max="6908" width="0.83203125" style="325" customWidth="1"/>
    <col min="6909" max="6909" width="20.6640625" style="325" customWidth="1"/>
    <col min="6910" max="6910" width="0.83203125" style="325" customWidth="1"/>
    <col min="6911" max="6911" width="18.33203125" style="325" customWidth="1"/>
    <col min="6912" max="6912" width="0.83203125" style="325" customWidth="1"/>
    <col min="6913" max="6913" width="19.5" style="325" customWidth="1"/>
    <col min="6914" max="6914" width="0.83203125" style="325" customWidth="1"/>
    <col min="6915" max="6915" width="18.33203125" style="325" customWidth="1"/>
    <col min="6916" max="6916" width="0.83203125" style="325" customWidth="1"/>
    <col min="6917" max="6917" width="16" style="325" customWidth="1"/>
    <col min="6918" max="6918" width="0.83203125" style="325" customWidth="1"/>
    <col min="6919" max="6919" width="20.6640625" style="325" customWidth="1"/>
    <col min="6920" max="7148" width="10.5" style="325"/>
    <col min="7149" max="7151" width="2" style="325" customWidth="1"/>
    <col min="7152" max="7152" width="25.1640625" style="325" customWidth="1"/>
    <col min="7153" max="7153" width="16" style="325" customWidth="1"/>
    <col min="7154" max="7154" width="0.83203125" style="325" customWidth="1"/>
    <col min="7155" max="7155" width="18.33203125" style="325" customWidth="1"/>
    <col min="7156" max="7156" width="0.83203125" style="325" customWidth="1"/>
    <col min="7157" max="7157" width="16" style="325" customWidth="1"/>
    <col min="7158" max="7158" width="0.83203125" style="325" customWidth="1"/>
    <col min="7159" max="7159" width="16" style="325" customWidth="1"/>
    <col min="7160" max="7160" width="0.83203125" style="325" customWidth="1"/>
    <col min="7161" max="7161" width="16" style="325" customWidth="1"/>
    <col min="7162" max="7162" width="0.83203125" style="325" customWidth="1"/>
    <col min="7163" max="7163" width="18.33203125" style="325" customWidth="1"/>
    <col min="7164" max="7164" width="0.83203125" style="325" customWidth="1"/>
    <col min="7165" max="7165" width="20.6640625" style="325" customWidth="1"/>
    <col min="7166" max="7166" width="0.83203125" style="325" customWidth="1"/>
    <col min="7167" max="7167" width="18.33203125" style="325" customWidth="1"/>
    <col min="7168" max="7168" width="0.83203125" style="325" customWidth="1"/>
    <col min="7169" max="7169" width="19.5" style="325" customWidth="1"/>
    <col min="7170" max="7170" width="0.83203125" style="325" customWidth="1"/>
    <col min="7171" max="7171" width="18.33203125" style="325" customWidth="1"/>
    <col min="7172" max="7172" width="0.83203125" style="325" customWidth="1"/>
    <col min="7173" max="7173" width="16" style="325" customWidth="1"/>
    <col min="7174" max="7174" width="0.83203125" style="325" customWidth="1"/>
    <col min="7175" max="7175" width="20.6640625" style="325" customWidth="1"/>
    <col min="7176" max="7404" width="10.5" style="325"/>
    <col min="7405" max="7407" width="2" style="325" customWidth="1"/>
    <col min="7408" max="7408" width="25.1640625" style="325" customWidth="1"/>
    <col min="7409" max="7409" width="16" style="325" customWidth="1"/>
    <col min="7410" max="7410" width="0.83203125" style="325" customWidth="1"/>
    <col min="7411" max="7411" width="18.33203125" style="325" customWidth="1"/>
    <col min="7412" max="7412" width="0.83203125" style="325" customWidth="1"/>
    <col min="7413" max="7413" width="16" style="325" customWidth="1"/>
    <col min="7414" max="7414" width="0.83203125" style="325" customWidth="1"/>
    <col min="7415" max="7415" width="16" style="325" customWidth="1"/>
    <col min="7416" max="7416" width="0.83203125" style="325" customWidth="1"/>
    <col min="7417" max="7417" width="16" style="325" customWidth="1"/>
    <col min="7418" max="7418" width="0.83203125" style="325" customWidth="1"/>
    <col min="7419" max="7419" width="18.33203125" style="325" customWidth="1"/>
    <col min="7420" max="7420" width="0.83203125" style="325" customWidth="1"/>
    <col min="7421" max="7421" width="20.6640625" style="325" customWidth="1"/>
    <col min="7422" max="7422" width="0.83203125" style="325" customWidth="1"/>
    <col min="7423" max="7423" width="18.33203125" style="325" customWidth="1"/>
    <col min="7424" max="7424" width="0.83203125" style="325" customWidth="1"/>
    <col min="7425" max="7425" width="19.5" style="325" customWidth="1"/>
    <col min="7426" max="7426" width="0.83203125" style="325" customWidth="1"/>
    <col min="7427" max="7427" width="18.33203125" style="325" customWidth="1"/>
    <col min="7428" max="7428" width="0.83203125" style="325" customWidth="1"/>
    <col min="7429" max="7429" width="16" style="325" customWidth="1"/>
    <col min="7430" max="7430" width="0.83203125" style="325" customWidth="1"/>
    <col min="7431" max="7431" width="20.6640625" style="325" customWidth="1"/>
    <col min="7432" max="7660" width="10.5" style="325"/>
    <col min="7661" max="7663" width="2" style="325" customWidth="1"/>
    <col min="7664" max="7664" width="25.1640625" style="325" customWidth="1"/>
    <col min="7665" max="7665" width="16" style="325" customWidth="1"/>
    <col min="7666" max="7666" width="0.83203125" style="325" customWidth="1"/>
    <col min="7667" max="7667" width="18.33203125" style="325" customWidth="1"/>
    <col min="7668" max="7668" width="0.83203125" style="325" customWidth="1"/>
    <col min="7669" max="7669" width="16" style="325" customWidth="1"/>
    <col min="7670" max="7670" width="0.83203125" style="325" customWidth="1"/>
    <col min="7671" max="7671" width="16" style="325" customWidth="1"/>
    <col min="7672" max="7672" width="0.83203125" style="325" customWidth="1"/>
    <col min="7673" max="7673" width="16" style="325" customWidth="1"/>
    <col min="7674" max="7674" width="0.83203125" style="325" customWidth="1"/>
    <col min="7675" max="7675" width="18.33203125" style="325" customWidth="1"/>
    <col min="7676" max="7676" width="0.83203125" style="325" customWidth="1"/>
    <col min="7677" max="7677" width="20.6640625" style="325" customWidth="1"/>
    <col min="7678" max="7678" width="0.83203125" style="325" customWidth="1"/>
    <col min="7679" max="7679" width="18.33203125" style="325" customWidth="1"/>
    <col min="7680" max="7680" width="0.83203125" style="325" customWidth="1"/>
    <col min="7681" max="7681" width="19.5" style="325" customWidth="1"/>
    <col min="7682" max="7682" width="0.83203125" style="325" customWidth="1"/>
    <col min="7683" max="7683" width="18.33203125" style="325" customWidth="1"/>
    <col min="7684" max="7684" width="0.83203125" style="325" customWidth="1"/>
    <col min="7685" max="7685" width="16" style="325" customWidth="1"/>
    <col min="7686" max="7686" width="0.83203125" style="325" customWidth="1"/>
    <col min="7687" max="7687" width="20.6640625" style="325" customWidth="1"/>
    <col min="7688" max="7916" width="10.5" style="325"/>
    <col min="7917" max="7919" width="2" style="325" customWidth="1"/>
    <col min="7920" max="7920" width="25.1640625" style="325" customWidth="1"/>
    <col min="7921" max="7921" width="16" style="325" customWidth="1"/>
    <col min="7922" max="7922" width="0.83203125" style="325" customWidth="1"/>
    <col min="7923" max="7923" width="18.33203125" style="325" customWidth="1"/>
    <col min="7924" max="7924" width="0.83203125" style="325" customWidth="1"/>
    <col min="7925" max="7925" width="16" style="325" customWidth="1"/>
    <col min="7926" max="7926" width="0.83203125" style="325" customWidth="1"/>
    <col min="7927" max="7927" width="16" style="325" customWidth="1"/>
    <col min="7928" max="7928" width="0.83203125" style="325" customWidth="1"/>
    <col min="7929" max="7929" width="16" style="325" customWidth="1"/>
    <col min="7930" max="7930" width="0.83203125" style="325" customWidth="1"/>
    <col min="7931" max="7931" width="18.33203125" style="325" customWidth="1"/>
    <col min="7932" max="7932" width="0.83203125" style="325" customWidth="1"/>
    <col min="7933" max="7933" width="20.6640625" style="325" customWidth="1"/>
    <col min="7934" max="7934" width="0.83203125" style="325" customWidth="1"/>
    <col min="7935" max="7935" width="18.33203125" style="325" customWidth="1"/>
    <col min="7936" max="7936" width="0.83203125" style="325" customWidth="1"/>
    <col min="7937" max="7937" width="19.5" style="325" customWidth="1"/>
    <col min="7938" max="7938" width="0.83203125" style="325" customWidth="1"/>
    <col min="7939" max="7939" width="18.33203125" style="325" customWidth="1"/>
    <col min="7940" max="7940" width="0.83203125" style="325" customWidth="1"/>
    <col min="7941" max="7941" width="16" style="325" customWidth="1"/>
    <col min="7942" max="7942" width="0.83203125" style="325" customWidth="1"/>
    <col min="7943" max="7943" width="20.6640625" style="325" customWidth="1"/>
    <col min="7944" max="8172" width="10.5" style="325"/>
    <col min="8173" max="8175" width="2" style="325" customWidth="1"/>
    <col min="8176" max="8176" width="25.1640625" style="325" customWidth="1"/>
    <col min="8177" max="8177" width="16" style="325" customWidth="1"/>
    <col min="8178" max="8178" width="0.83203125" style="325" customWidth="1"/>
    <col min="8179" max="8179" width="18.33203125" style="325" customWidth="1"/>
    <col min="8180" max="8180" width="0.83203125" style="325" customWidth="1"/>
    <col min="8181" max="8181" width="16" style="325" customWidth="1"/>
    <col min="8182" max="8182" width="0.83203125" style="325" customWidth="1"/>
    <col min="8183" max="8183" width="16" style="325" customWidth="1"/>
    <col min="8184" max="8184" width="0.83203125" style="325" customWidth="1"/>
    <col min="8185" max="8185" width="16" style="325" customWidth="1"/>
    <col min="8186" max="8186" width="0.83203125" style="325" customWidth="1"/>
    <col min="8187" max="8187" width="18.33203125" style="325" customWidth="1"/>
    <col min="8188" max="8188" width="0.83203125" style="325" customWidth="1"/>
    <col min="8189" max="8189" width="20.6640625" style="325" customWidth="1"/>
    <col min="8190" max="8190" width="0.83203125" style="325" customWidth="1"/>
    <col min="8191" max="8191" width="18.33203125" style="325" customWidth="1"/>
    <col min="8192" max="8192" width="0.83203125" style="325" customWidth="1"/>
    <col min="8193" max="8193" width="19.5" style="325" customWidth="1"/>
    <col min="8194" max="8194" width="0.83203125" style="325" customWidth="1"/>
    <col min="8195" max="8195" width="18.33203125" style="325" customWidth="1"/>
    <col min="8196" max="8196" width="0.83203125" style="325" customWidth="1"/>
    <col min="8197" max="8197" width="16" style="325" customWidth="1"/>
    <col min="8198" max="8198" width="0.83203125" style="325" customWidth="1"/>
    <col min="8199" max="8199" width="20.6640625" style="325" customWidth="1"/>
    <col min="8200" max="8428" width="10.5" style="325"/>
    <col min="8429" max="8431" width="2" style="325" customWidth="1"/>
    <col min="8432" max="8432" width="25.1640625" style="325" customWidth="1"/>
    <col min="8433" max="8433" width="16" style="325" customWidth="1"/>
    <col min="8434" max="8434" width="0.83203125" style="325" customWidth="1"/>
    <col min="8435" max="8435" width="18.33203125" style="325" customWidth="1"/>
    <col min="8436" max="8436" width="0.83203125" style="325" customWidth="1"/>
    <col min="8437" max="8437" width="16" style="325" customWidth="1"/>
    <col min="8438" max="8438" width="0.83203125" style="325" customWidth="1"/>
    <col min="8439" max="8439" width="16" style="325" customWidth="1"/>
    <col min="8440" max="8440" width="0.83203125" style="325" customWidth="1"/>
    <col min="8441" max="8441" width="16" style="325" customWidth="1"/>
    <col min="8442" max="8442" width="0.83203125" style="325" customWidth="1"/>
    <col min="8443" max="8443" width="18.33203125" style="325" customWidth="1"/>
    <col min="8444" max="8444" width="0.83203125" style="325" customWidth="1"/>
    <col min="8445" max="8445" width="20.6640625" style="325" customWidth="1"/>
    <col min="8446" max="8446" width="0.83203125" style="325" customWidth="1"/>
    <col min="8447" max="8447" width="18.33203125" style="325" customWidth="1"/>
    <col min="8448" max="8448" width="0.83203125" style="325" customWidth="1"/>
    <col min="8449" max="8449" width="19.5" style="325" customWidth="1"/>
    <col min="8450" max="8450" width="0.83203125" style="325" customWidth="1"/>
    <col min="8451" max="8451" width="18.33203125" style="325" customWidth="1"/>
    <col min="8452" max="8452" width="0.83203125" style="325" customWidth="1"/>
    <col min="8453" max="8453" width="16" style="325" customWidth="1"/>
    <col min="8454" max="8454" width="0.83203125" style="325" customWidth="1"/>
    <col min="8455" max="8455" width="20.6640625" style="325" customWidth="1"/>
    <col min="8456" max="8684" width="10.5" style="325"/>
    <col min="8685" max="8687" width="2" style="325" customWidth="1"/>
    <col min="8688" max="8688" width="25.1640625" style="325" customWidth="1"/>
    <col min="8689" max="8689" width="16" style="325" customWidth="1"/>
    <col min="8690" max="8690" width="0.83203125" style="325" customWidth="1"/>
    <col min="8691" max="8691" width="18.33203125" style="325" customWidth="1"/>
    <col min="8692" max="8692" width="0.83203125" style="325" customWidth="1"/>
    <col min="8693" max="8693" width="16" style="325" customWidth="1"/>
    <col min="8694" max="8694" width="0.83203125" style="325" customWidth="1"/>
    <col min="8695" max="8695" width="16" style="325" customWidth="1"/>
    <col min="8696" max="8696" width="0.83203125" style="325" customWidth="1"/>
    <col min="8697" max="8697" width="16" style="325" customWidth="1"/>
    <col min="8698" max="8698" width="0.83203125" style="325" customWidth="1"/>
    <col min="8699" max="8699" width="18.33203125" style="325" customWidth="1"/>
    <col min="8700" max="8700" width="0.83203125" style="325" customWidth="1"/>
    <col min="8701" max="8701" width="20.6640625" style="325" customWidth="1"/>
    <col min="8702" max="8702" width="0.83203125" style="325" customWidth="1"/>
    <col min="8703" max="8703" width="18.33203125" style="325" customWidth="1"/>
    <col min="8704" max="8704" width="0.83203125" style="325" customWidth="1"/>
    <col min="8705" max="8705" width="19.5" style="325" customWidth="1"/>
    <col min="8706" max="8706" width="0.83203125" style="325" customWidth="1"/>
    <col min="8707" max="8707" width="18.33203125" style="325" customWidth="1"/>
    <col min="8708" max="8708" width="0.83203125" style="325" customWidth="1"/>
    <col min="8709" max="8709" width="16" style="325" customWidth="1"/>
    <col min="8710" max="8710" width="0.83203125" style="325" customWidth="1"/>
    <col min="8711" max="8711" width="20.6640625" style="325" customWidth="1"/>
    <col min="8712" max="8940" width="10.5" style="325"/>
    <col min="8941" max="8943" width="2" style="325" customWidth="1"/>
    <col min="8944" max="8944" width="25.1640625" style="325" customWidth="1"/>
    <col min="8945" max="8945" width="16" style="325" customWidth="1"/>
    <col min="8946" max="8946" width="0.83203125" style="325" customWidth="1"/>
    <col min="8947" max="8947" width="18.33203125" style="325" customWidth="1"/>
    <col min="8948" max="8948" width="0.83203125" style="325" customWidth="1"/>
    <col min="8949" max="8949" width="16" style="325" customWidth="1"/>
    <col min="8950" max="8950" width="0.83203125" style="325" customWidth="1"/>
    <col min="8951" max="8951" width="16" style="325" customWidth="1"/>
    <col min="8952" max="8952" width="0.83203125" style="325" customWidth="1"/>
    <col min="8953" max="8953" width="16" style="325" customWidth="1"/>
    <col min="8954" max="8954" width="0.83203125" style="325" customWidth="1"/>
    <col min="8955" max="8955" width="18.33203125" style="325" customWidth="1"/>
    <col min="8956" max="8956" width="0.83203125" style="325" customWidth="1"/>
    <col min="8957" max="8957" width="20.6640625" style="325" customWidth="1"/>
    <col min="8958" max="8958" width="0.83203125" style="325" customWidth="1"/>
    <col min="8959" max="8959" width="18.33203125" style="325" customWidth="1"/>
    <col min="8960" max="8960" width="0.83203125" style="325" customWidth="1"/>
    <col min="8961" max="8961" width="19.5" style="325" customWidth="1"/>
    <col min="8962" max="8962" width="0.83203125" style="325" customWidth="1"/>
    <col min="8963" max="8963" width="18.33203125" style="325" customWidth="1"/>
    <col min="8964" max="8964" width="0.83203125" style="325" customWidth="1"/>
    <col min="8965" max="8965" width="16" style="325" customWidth="1"/>
    <col min="8966" max="8966" width="0.83203125" style="325" customWidth="1"/>
    <col min="8967" max="8967" width="20.6640625" style="325" customWidth="1"/>
    <col min="8968" max="9196" width="10.5" style="325"/>
    <col min="9197" max="9199" width="2" style="325" customWidth="1"/>
    <col min="9200" max="9200" width="25.1640625" style="325" customWidth="1"/>
    <col min="9201" max="9201" width="16" style="325" customWidth="1"/>
    <col min="9202" max="9202" width="0.83203125" style="325" customWidth="1"/>
    <col min="9203" max="9203" width="18.33203125" style="325" customWidth="1"/>
    <col min="9204" max="9204" width="0.83203125" style="325" customWidth="1"/>
    <col min="9205" max="9205" width="16" style="325" customWidth="1"/>
    <col min="9206" max="9206" width="0.83203125" style="325" customWidth="1"/>
    <col min="9207" max="9207" width="16" style="325" customWidth="1"/>
    <col min="9208" max="9208" width="0.83203125" style="325" customWidth="1"/>
    <col min="9209" max="9209" width="16" style="325" customWidth="1"/>
    <col min="9210" max="9210" width="0.83203125" style="325" customWidth="1"/>
    <col min="9211" max="9211" width="18.33203125" style="325" customWidth="1"/>
    <col min="9212" max="9212" width="0.83203125" style="325" customWidth="1"/>
    <col min="9213" max="9213" width="20.6640625" style="325" customWidth="1"/>
    <col min="9214" max="9214" width="0.83203125" style="325" customWidth="1"/>
    <col min="9215" max="9215" width="18.33203125" style="325" customWidth="1"/>
    <col min="9216" max="9216" width="0.83203125" style="325" customWidth="1"/>
    <col min="9217" max="9217" width="19.5" style="325" customWidth="1"/>
    <col min="9218" max="9218" width="0.83203125" style="325" customWidth="1"/>
    <col min="9219" max="9219" width="18.33203125" style="325" customWidth="1"/>
    <col min="9220" max="9220" width="0.83203125" style="325" customWidth="1"/>
    <col min="9221" max="9221" width="16" style="325" customWidth="1"/>
    <col min="9222" max="9222" width="0.83203125" style="325" customWidth="1"/>
    <col min="9223" max="9223" width="20.6640625" style="325" customWidth="1"/>
    <col min="9224" max="9452" width="10.5" style="325"/>
    <col min="9453" max="9455" width="2" style="325" customWidth="1"/>
    <col min="9456" max="9456" width="25.1640625" style="325" customWidth="1"/>
    <col min="9457" max="9457" width="16" style="325" customWidth="1"/>
    <col min="9458" max="9458" width="0.83203125" style="325" customWidth="1"/>
    <col min="9459" max="9459" width="18.33203125" style="325" customWidth="1"/>
    <col min="9460" max="9460" width="0.83203125" style="325" customWidth="1"/>
    <col min="9461" max="9461" width="16" style="325" customWidth="1"/>
    <col min="9462" max="9462" width="0.83203125" style="325" customWidth="1"/>
    <col min="9463" max="9463" width="16" style="325" customWidth="1"/>
    <col min="9464" max="9464" width="0.83203125" style="325" customWidth="1"/>
    <col min="9465" max="9465" width="16" style="325" customWidth="1"/>
    <col min="9466" max="9466" width="0.83203125" style="325" customWidth="1"/>
    <col min="9467" max="9467" width="18.33203125" style="325" customWidth="1"/>
    <col min="9468" max="9468" width="0.83203125" style="325" customWidth="1"/>
    <col min="9469" max="9469" width="20.6640625" style="325" customWidth="1"/>
    <col min="9470" max="9470" width="0.83203125" style="325" customWidth="1"/>
    <col min="9471" max="9471" width="18.33203125" style="325" customWidth="1"/>
    <col min="9472" max="9472" width="0.83203125" style="325" customWidth="1"/>
    <col min="9473" max="9473" width="19.5" style="325" customWidth="1"/>
    <col min="9474" max="9474" width="0.83203125" style="325" customWidth="1"/>
    <col min="9475" max="9475" width="18.33203125" style="325" customWidth="1"/>
    <col min="9476" max="9476" width="0.83203125" style="325" customWidth="1"/>
    <col min="9477" max="9477" width="16" style="325" customWidth="1"/>
    <col min="9478" max="9478" width="0.83203125" style="325" customWidth="1"/>
    <col min="9479" max="9479" width="20.6640625" style="325" customWidth="1"/>
    <col min="9480" max="9708" width="10.5" style="325"/>
    <col min="9709" max="9711" width="2" style="325" customWidth="1"/>
    <col min="9712" max="9712" width="25.1640625" style="325" customWidth="1"/>
    <col min="9713" max="9713" width="16" style="325" customWidth="1"/>
    <col min="9714" max="9714" width="0.83203125" style="325" customWidth="1"/>
    <col min="9715" max="9715" width="18.33203125" style="325" customWidth="1"/>
    <col min="9716" max="9716" width="0.83203125" style="325" customWidth="1"/>
    <col min="9717" max="9717" width="16" style="325" customWidth="1"/>
    <col min="9718" max="9718" width="0.83203125" style="325" customWidth="1"/>
    <col min="9719" max="9719" width="16" style="325" customWidth="1"/>
    <col min="9720" max="9720" width="0.83203125" style="325" customWidth="1"/>
    <col min="9721" max="9721" width="16" style="325" customWidth="1"/>
    <col min="9722" max="9722" width="0.83203125" style="325" customWidth="1"/>
    <col min="9723" max="9723" width="18.33203125" style="325" customWidth="1"/>
    <col min="9724" max="9724" width="0.83203125" style="325" customWidth="1"/>
    <col min="9725" max="9725" width="20.6640625" style="325" customWidth="1"/>
    <col min="9726" max="9726" width="0.83203125" style="325" customWidth="1"/>
    <col min="9727" max="9727" width="18.33203125" style="325" customWidth="1"/>
    <col min="9728" max="9728" width="0.83203125" style="325" customWidth="1"/>
    <col min="9729" max="9729" width="19.5" style="325" customWidth="1"/>
    <col min="9730" max="9730" width="0.83203125" style="325" customWidth="1"/>
    <col min="9731" max="9731" width="18.33203125" style="325" customWidth="1"/>
    <col min="9732" max="9732" width="0.83203125" style="325" customWidth="1"/>
    <col min="9733" max="9733" width="16" style="325" customWidth="1"/>
    <col min="9734" max="9734" width="0.83203125" style="325" customWidth="1"/>
    <col min="9735" max="9735" width="20.6640625" style="325" customWidth="1"/>
    <col min="9736" max="9964" width="10.5" style="325"/>
    <col min="9965" max="9967" width="2" style="325" customWidth="1"/>
    <col min="9968" max="9968" width="25.1640625" style="325" customWidth="1"/>
    <col min="9969" max="9969" width="16" style="325" customWidth="1"/>
    <col min="9970" max="9970" width="0.83203125" style="325" customWidth="1"/>
    <col min="9971" max="9971" width="18.33203125" style="325" customWidth="1"/>
    <col min="9972" max="9972" width="0.83203125" style="325" customWidth="1"/>
    <col min="9973" max="9973" width="16" style="325" customWidth="1"/>
    <col min="9974" max="9974" width="0.83203125" style="325" customWidth="1"/>
    <col min="9975" max="9975" width="16" style="325" customWidth="1"/>
    <col min="9976" max="9976" width="0.83203125" style="325" customWidth="1"/>
    <col min="9977" max="9977" width="16" style="325" customWidth="1"/>
    <col min="9978" max="9978" width="0.83203125" style="325" customWidth="1"/>
    <col min="9979" max="9979" width="18.33203125" style="325" customWidth="1"/>
    <col min="9980" max="9980" width="0.83203125" style="325" customWidth="1"/>
    <col min="9981" max="9981" width="20.6640625" style="325" customWidth="1"/>
    <col min="9982" max="9982" width="0.83203125" style="325" customWidth="1"/>
    <col min="9983" max="9983" width="18.33203125" style="325" customWidth="1"/>
    <col min="9984" max="9984" width="0.83203125" style="325" customWidth="1"/>
    <col min="9985" max="9985" width="19.5" style="325" customWidth="1"/>
    <col min="9986" max="9986" width="0.83203125" style="325" customWidth="1"/>
    <col min="9987" max="9987" width="18.33203125" style="325" customWidth="1"/>
    <col min="9988" max="9988" width="0.83203125" style="325" customWidth="1"/>
    <col min="9989" max="9989" width="16" style="325" customWidth="1"/>
    <col min="9990" max="9990" width="0.83203125" style="325" customWidth="1"/>
    <col min="9991" max="9991" width="20.6640625" style="325" customWidth="1"/>
    <col min="9992" max="10220" width="10.5" style="325"/>
    <col min="10221" max="10223" width="2" style="325" customWidth="1"/>
    <col min="10224" max="10224" width="25.1640625" style="325" customWidth="1"/>
    <col min="10225" max="10225" width="16" style="325" customWidth="1"/>
    <col min="10226" max="10226" width="0.83203125" style="325" customWidth="1"/>
    <col min="10227" max="10227" width="18.33203125" style="325" customWidth="1"/>
    <col min="10228" max="10228" width="0.83203125" style="325" customWidth="1"/>
    <col min="10229" max="10229" width="16" style="325" customWidth="1"/>
    <col min="10230" max="10230" width="0.83203125" style="325" customWidth="1"/>
    <col min="10231" max="10231" width="16" style="325" customWidth="1"/>
    <col min="10232" max="10232" width="0.83203125" style="325" customWidth="1"/>
    <col min="10233" max="10233" width="16" style="325" customWidth="1"/>
    <col min="10234" max="10234" width="0.83203125" style="325" customWidth="1"/>
    <col min="10235" max="10235" width="18.33203125" style="325" customWidth="1"/>
    <col min="10236" max="10236" width="0.83203125" style="325" customWidth="1"/>
    <col min="10237" max="10237" width="20.6640625" style="325" customWidth="1"/>
    <col min="10238" max="10238" width="0.83203125" style="325" customWidth="1"/>
    <col min="10239" max="10239" width="18.33203125" style="325" customWidth="1"/>
    <col min="10240" max="10240" width="0.83203125" style="325" customWidth="1"/>
    <col min="10241" max="10241" width="19.5" style="325" customWidth="1"/>
    <col min="10242" max="10242" width="0.83203125" style="325" customWidth="1"/>
    <col min="10243" max="10243" width="18.33203125" style="325" customWidth="1"/>
    <col min="10244" max="10244" width="0.83203125" style="325" customWidth="1"/>
    <col min="10245" max="10245" width="16" style="325" customWidth="1"/>
    <col min="10246" max="10246" width="0.83203125" style="325" customWidth="1"/>
    <col min="10247" max="10247" width="20.6640625" style="325" customWidth="1"/>
    <col min="10248" max="10476" width="10.5" style="325"/>
    <col min="10477" max="10479" width="2" style="325" customWidth="1"/>
    <col min="10480" max="10480" width="25.1640625" style="325" customWidth="1"/>
    <col min="10481" max="10481" width="16" style="325" customWidth="1"/>
    <col min="10482" max="10482" width="0.83203125" style="325" customWidth="1"/>
    <col min="10483" max="10483" width="18.33203125" style="325" customWidth="1"/>
    <col min="10484" max="10484" width="0.83203125" style="325" customWidth="1"/>
    <col min="10485" max="10485" width="16" style="325" customWidth="1"/>
    <col min="10486" max="10486" width="0.83203125" style="325" customWidth="1"/>
    <col min="10487" max="10487" width="16" style="325" customWidth="1"/>
    <col min="10488" max="10488" width="0.83203125" style="325" customWidth="1"/>
    <col min="10489" max="10489" width="16" style="325" customWidth="1"/>
    <col min="10490" max="10490" width="0.83203125" style="325" customWidth="1"/>
    <col min="10491" max="10491" width="18.33203125" style="325" customWidth="1"/>
    <col min="10492" max="10492" width="0.83203125" style="325" customWidth="1"/>
    <col min="10493" max="10493" width="20.6640625" style="325" customWidth="1"/>
    <col min="10494" max="10494" width="0.83203125" style="325" customWidth="1"/>
    <col min="10495" max="10495" width="18.33203125" style="325" customWidth="1"/>
    <col min="10496" max="10496" width="0.83203125" style="325" customWidth="1"/>
    <col min="10497" max="10497" width="19.5" style="325" customWidth="1"/>
    <col min="10498" max="10498" width="0.83203125" style="325" customWidth="1"/>
    <col min="10499" max="10499" width="18.33203125" style="325" customWidth="1"/>
    <col min="10500" max="10500" width="0.83203125" style="325" customWidth="1"/>
    <col min="10501" max="10501" width="16" style="325" customWidth="1"/>
    <col min="10502" max="10502" width="0.83203125" style="325" customWidth="1"/>
    <col min="10503" max="10503" width="20.6640625" style="325" customWidth="1"/>
    <col min="10504" max="10732" width="10.5" style="325"/>
    <col min="10733" max="10735" width="2" style="325" customWidth="1"/>
    <col min="10736" max="10736" width="25.1640625" style="325" customWidth="1"/>
    <col min="10737" max="10737" width="16" style="325" customWidth="1"/>
    <col min="10738" max="10738" width="0.83203125" style="325" customWidth="1"/>
    <col min="10739" max="10739" width="18.33203125" style="325" customWidth="1"/>
    <col min="10740" max="10740" width="0.83203125" style="325" customWidth="1"/>
    <col min="10741" max="10741" width="16" style="325" customWidth="1"/>
    <col min="10742" max="10742" width="0.83203125" style="325" customWidth="1"/>
    <col min="10743" max="10743" width="16" style="325" customWidth="1"/>
    <col min="10744" max="10744" width="0.83203125" style="325" customWidth="1"/>
    <col min="10745" max="10745" width="16" style="325" customWidth="1"/>
    <col min="10746" max="10746" width="0.83203125" style="325" customWidth="1"/>
    <col min="10747" max="10747" width="18.33203125" style="325" customWidth="1"/>
    <col min="10748" max="10748" width="0.83203125" style="325" customWidth="1"/>
    <col min="10749" max="10749" width="20.6640625" style="325" customWidth="1"/>
    <col min="10750" max="10750" width="0.83203125" style="325" customWidth="1"/>
    <col min="10751" max="10751" width="18.33203125" style="325" customWidth="1"/>
    <col min="10752" max="10752" width="0.83203125" style="325" customWidth="1"/>
    <col min="10753" max="10753" width="19.5" style="325" customWidth="1"/>
    <col min="10754" max="10754" width="0.83203125" style="325" customWidth="1"/>
    <col min="10755" max="10755" width="18.33203125" style="325" customWidth="1"/>
    <col min="10756" max="10756" width="0.83203125" style="325" customWidth="1"/>
    <col min="10757" max="10757" width="16" style="325" customWidth="1"/>
    <col min="10758" max="10758" width="0.83203125" style="325" customWidth="1"/>
    <col min="10759" max="10759" width="20.6640625" style="325" customWidth="1"/>
    <col min="10760" max="10988" width="10.5" style="325"/>
    <col min="10989" max="10991" width="2" style="325" customWidth="1"/>
    <col min="10992" max="10992" width="25.1640625" style="325" customWidth="1"/>
    <col min="10993" max="10993" width="16" style="325" customWidth="1"/>
    <col min="10994" max="10994" width="0.83203125" style="325" customWidth="1"/>
    <col min="10995" max="10995" width="18.33203125" style="325" customWidth="1"/>
    <col min="10996" max="10996" width="0.83203125" style="325" customWidth="1"/>
    <col min="10997" max="10997" width="16" style="325" customWidth="1"/>
    <col min="10998" max="10998" width="0.83203125" style="325" customWidth="1"/>
    <col min="10999" max="10999" width="16" style="325" customWidth="1"/>
    <col min="11000" max="11000" width="0.83203125" style="325" customWidth="1"/>
    <col min="11001" max="11001" width="16" style="325" customWidth="1"/>
    <col min="11002" max="11002" width="0.83203125" style="325" customWidth="1"/>
    <col min="11003" max="11003" width="18.33203125" style="325" customWidth="1"/>
    <col min="11004" max="11004" width="0.83203125" style="325" customWidth="1"/>
    <col min="11005" max="11005" width="20.6640625" style="325" customWidth="1"/>
    <col min="11006" max="11006" width="0.83203125" style="325" customWidth="1"/>
    <col min="11007" max="11007" width="18.33203125" style="325" customWidth="1"/>
    <col min="11008" max="11008" width="0.83203125" style="325" customWidth="1"/>
    <col min="11009" max="11009" width="19.5" style="325" customWidth="1"/>
    <col min="11010" max="11010" width="0.83203125" style="325" customWidth="1"/>
    <col min="11011" max="11011" width="18.33203125" style="325" customWidth="1"/>
    <col min="11012" max="11012" width="0.83203125" style="325" customWidth="1"/>
    <col min="11013" max="11013" width="16" style="325" customWidth="1"/>
    <col min="11014" max="11014" width="0.83203125" style="325" customWidth="1"/>
    <col min="11015" max="11015" width="20.6640625" style="325" customWidth="1"/>
    <col min="11016" max="11244" width="10.5" style="325"/>
    <col min="11245" max="11247" width="2" style="325" customWidth="1"/>
    <col min="11248" max="11248" width="25.1640625" style="325" customWidth="1"/>
    <col min="11249" max="11249" width="16" style="325" customWidth="1"/>
    <col min="11250" max="11250" width="0.83203125" style="325" customWidth="1"/>
    <col min="11251" max="11251" width="18.33203125" style="325" customWidth="1"/>
    <col min="11252" max="11252" width="0.83203125" style="325" customWidth="1"/>
    <col min="11253" max="11253" width="16" style="325" customWidth="1"/>
    <col min="11254" max="11254" width="0.83203125" style="325" customWidth="1"/>
    <col min="11255" max="11255" width="16" style="325" customWidth="1"/>
    <col min="11256" max="11256" width="0.83203125" style="325" customWidth="1"/>
    <col min="11257" max="11257" width="16" style="325" customWidth="1"/>
    <col min="11258" max="11258" width="0.83203125" style="325" customWidth="1"/>
    <col min="11259" max="11259" width="18.33203125" style="325" customWidth="1"/>
    <col min="11260" max="11260" width="0.83203125" style="325" customWidth="1"/>
    <col min="11261" max="11261" width="20.6640625" style="325" customWidth="1"/>
    <col min="11262" max="11262" width="0.83203125" style="325" customWidth="1"/>
    <col min="11263" max="11263" width="18.33203125" style="325" customWidth="1"/>
    <col min="11264" max="11264" width="0.83203125" style="325" customWidth="1"/>
    <col min="11265" max="11265" width="19.5" style="325" customWidth="1"/>
    <col min="11266" max="11266" width="0.83203125" style="325" customWidth="1"/>
    <col min="11267" max="11267" width="18.33203125" style="325" customWidth="1"/>
    <col min="11268" max="11268" width="0.83203125" style="325" customWidth="1"/>
    <col min="11269" max="11269" width="16" style="325" customWidth="1"/>
    <col min="11270" max="11270" width="0.83203125" style="325" customWidth="1"/>
    <col min="11271" max="11271" width="20.6640625" style="325" customWidth="1"/>
    <col min="11272" max="11500" width="10.5" style="325"/>
    <col min="11501" max="11503" width="2" style="325" customWidth="1"/>
    <col min="11504" max="11504" width="25.1640625" style="325" customWidth="1"/>
    <col min="11505" max="11505" width="16" style="325" customWidth="1"/>
    <col min="11506" max="11506" width="0.83203125" style="325" customWidth="1"/>
    <col min="11507" max="11507" width="18.33203125" style="325" customWidth="1"/>
    <col min="11508" max="11508" width="0.83203125" style="325" customWidth="1"/>
    <col min="11509" max="11509" width="16" style="325" customWidth="1"/>
    <col min="11510" max="11510" width="0.83203125" style="325" customWidth="1"/>
    <col min="11511" max="11511" width="16" style="325" customWidth="1"/>
    <col min="11512" max="11512" width="0.83203125" style="325" customWidth="1"/>
    <col min="11513" max="11513" width="16" style="325" customWidth="1"/>
    <col min="11514" max="11514" width="0.83203125" style="325" customWidth="1"/>
    <col min="11515" max="11515" width="18.33203125" style="325" customWidth="1"/>
    <col min="11516" max="11516" width="0.83203125" style="325" customWidth="1"/>
    <col min="11517" max="11517" width="20.6640625" style="325" customWidth="1"/>
    <col min="11518" max="11518" width="0.83203125" style="325" customWidth="1"/>
    <col min="11519" max="11519" width="18.33203125" style="325" customWidth="1"/>
    <col min="11520" max="11520" width="0.83203125" style="325" customWidth="1"/>
    <col min="11521" max="11521" width="19.5" style="325" customWidth="1"/>
    <col min="11522" max="11522" width="0.83203125" style="325" customWidth="1"/>
    <col min="11523" max="11523" width="18.33203125" style="325" customWidth="1"/>
    <col min="11524" max="11524" width="0.83203125" style="325" customWidth="1"/>
    <col min="11525" max="11525" width="16" style="325" customWidth="1"/>
    <col min="11526" max="11526" width="0.83203125" style="325" customWidth="1"/>
    <col min="11527" max="11527" width="20.6640625" style="325" customWidth="1"/>
    <col min="11528" max="11756" width="10.5" style="325"/>
    <col min="11757" max="11759" width="2" style="325" customWidth="1"/>
    <col min="11760" max="11760" width="25.1640625" style="325" customWidth="1"/>
    <col min="11761" max="11761" width="16" style="325" customWidth="1"/>
    <col min="11762" max="11762" width="0.83203125" style="325" customWidth="1"/>
    <col min="11763" max="11763" width="18.33203125" style="325" customWidth="1"/>
    <col min="11764" max="11764" width="0.83203125" style="325" customWidth="1"/>
    <col min="11765" max="11765" width="16" style="325" customWidth="1"/>
    <col min="11766" max="11766" width="0.83203125" style="325" customWidth="1"/>
    <col min="11767" max="11767" width="16" style="325" customWidth="1"/>
    <col min="11768" max="11768" width="0.83203125" style="325" customWidth="1"/>
    <col min="11769" max="11769" width="16" style="325" customWidth="1"/>
    <col min="11770" max="11770" width="0.83203125" style="325" customWidth="1"/>
    <col min="11771" max="11771" width="18.33203125" style="325" customWidth="1"/>
    <col min="11772" max="11772" width="0.83203125" style="325" customWidth="1"/>
    <col min="11773" max="11773" width="20.6640625" style="325" customWidth="1"/>
    <col min="11774" max="11774" width="0.83203125" style="325" customWidth="1"/>
    <col min="11775" max="11775" width="18.33203125" style="325" customWidth="1"/>
    <col min="11776" max="11776" width="0.83203125" style="325" customWidth="1"/>
    <col min="11777" max="11777" width="19.5" style="325" customWidth="1"/>
    <col min="11778" max="11778" width="0.83203125" style="325" customWidth="1"/>
    <col min="11779" max="11779" width="18.33203125" style="325" customWidth="1"/>
    <col min="11780" max="11780" width="0.83203125" style="325" customWidth="1"/>
    <col min="11781" max="11781" width="16" style="325" customWidth="1"/>
    <col min="11782" max="11782" width="0.83203125" style="325" customWidth="1"/>
    <col min="11783" max="11783" width="20.6640625" style="325" customWidth="1"/>
    <col min="11784" max="12012" width="10.5" style="325"/>
    <col min="12013" max="12015" width="2" style="325" customWidth="1"/>
    <col min="12016" max="12016" width="25.1640625" style="325" customWidth="1"/>
    <col min="12017" max="12017" width="16" style="325" customWidth="1"/>
    <col min="12018" max="12018" width="0.83203125" style="325" customWidth="1"/>
    <col min="12019" max="12019" width="18.33203125" style="325" customWidth="1"/>
    <col min="12020" max="12020" width="0.83203125" style="325" customWidth="1"/>
    <col min="12021" max="12021" width="16" style="325" customWidth="1"/>
    <col min="12022" max="12022" width="0.83203125" style="325" customWidth="1"/>
    <col min="12023" max="12023" width="16" style="325" customWidth="1"/>
    <col min="12024" max="12024" width="0.83203125" style="325" customWidth="1"/>
    <col min="12025" max="12025" width="16" style="325" customWidth="1"/>
    <col min="12026" max="12026" width="0.83203125" style="325" customWidth="1"/>
    <col min="12027" max="12027" width="18.33203125" style="325" customWidth="1"/>
    <col min="12028" max="12028" width="0.83203125" style="325" customWidth="1"/>
    <col min="12029" max="12029" width="20.6640625" style="325" customWidth="1"/>
    <col min="12030" max="12030" width="0.83203125" style="325" customWidth="1"/>
    <col min="12031" max="12031" width="18.33203125" style="325" customWidth="1"/>
    <col min="12032" max="12032" width="0.83203125" style="325" customWidth="1"/>
    <col min="12033" max="12033" width="19.5" style="325" customWidth="1"/>
    <col min="12034" max="12034" width="0.83203125" style="325" customWidth="1"/>
    <col min="12035" max="12035" width="18.33203125" style="325" customWidth="1"/>
    <col min="12036" max="12036" width="0.83203125" style="325" customWidth="1"/>
    <col min="12037" max="12037" width="16" style="325" customWidth="1"/>
    <col min="12038" max="12038" width="0.83203125" style="325" customWidth="1"/>
    <col min="12039" max="12039" width="20.6640625" style="325" customWidth="1"/>
    <col min="12040" max="12268" width="10.5" style="325"/>
    <col min="12269" max="12271" width="2" style="325" customWidth="1"/>
    <col min="12272" max="12272" width="25.1640625" style="325" customWidth="1"/>
    <col min="12273" max="12273" width="16" style="325" customWidth="1"/>
    <col min="12274" max="12274" width="0.83203125" style="325" customWidth="1"/>
    <col min="12275" max="12275" width="18.33203125" style="325" customWidth="1"/>
    <col min="12276" max="12276" width="0.83203125" style="325" customWidth="1"/>
    <col min="12277" max="12277" width="16" style="325" customWidth="1"/>
    <col min="12278" max="12278" width="0.83203125" style="325" customWidth="1"/>
    <col min="12279" max="12279" width="16" style="325" customWidth="1"/>
    <col min="12280" max="12280" width="0.83203125" style="325" customWidth="1"/>
    <col min="12281" max="12281" width="16" style="325" customWidth="1"/>
    <col min="12282" max="12282" width="0.83203125" style="325" customWidth="1"/>
    <col min="12283" max="12283" width="18.33203125" style="325" customWidth="1"/>
    <col min="12284" max="12284" width="0.83203125" style="325" customWidth="1"/>
    <col min="12285" max="12285" width="20.6640625" style="325" customWidth="1"/>
    <col min="12286" max="12286" width="0.83203125" style="325" customWidth="1"/>
    <col min="12287" max="12287" width="18.33203125" style="325" customWidth="1"/>
    <col min="12288" max="12288" width="0.83203125" style="325" customWidth="1"/>
    <col min="12289" max="12289" width="19.5" style="325" customWidth="1"/>
    <col min="12290" max="12290" width="0.83203125" style="325" customWidth="1"/>
    <col min="12291" max="12291" width="18.33203125" style="325" customWidth="1"/>
    <col min="12292" max="12292" width="0.83203125" style="325" customWidth="1"/>
    <col min="12293" max="12293" width="16" style="325" customWidth="1"/>
    <col min="12294" max="12294" width="0.83203125" style="325" customWidth="1"/>
    <col min="12295" max="12295" width="20.6640625" style="325" customWidth="1"/>
    <col min="12296" max="12524" width="10.5" style="325"/>
    <col min="12525" max="12527" width="2" style="325" customWidth="1"/>
    <col min="12528" max="12528" width="25.1640625" style="325" customWidth="1"/>
    <col min="12529" max="12529" width="16" style="325" customWidth="1"/>
    <col min="12530" max="12530" width="0.83203125" style="325" customWidth="1"/>
    <col min="12531" max="12531" width="18.33203125" style="325" customWidth="1"/>
    <col min="12532" max="12532" width="0.83203125" style="325" customWidth="1"/>
    <col min="12533" max="12533" width="16" style="325" customWidth="1"/>
    <col min="12534" max="12534" width="0.83203125" style="325" customWidth="1"/>
    <col min="12535" max="12535" width="16" style="325" customWidth="1"/>
    <col min="12536" max="12536" width="0.83203125" style="325" customWidth="1"/>
    <col min="12537" max="12537" width="16" style="325" customWidth="1"/>
    <col min="12538" max="12538" width="0.83203125" style="325" customWidth="1"/>
    <col min="12539" max="12539" width="18.33203125" style="325" customWidth="1"/>
    <col min="12540" max="12540" width="0.83203125" style="325" customWidth="1"/>
    <col min="12541" max="12541" width="20.6640625" style="325" customWidth="1"/>
    <col min="12542" max="12542" width="0.83203125" style="325" customWidth="1"/>
    <col min="12543" max="12543" width="18.33203125" style="325" customWidth="1"/>
    <col min="12544" max="12544" width="0.83203125" style="325" customWidth="1"/>
    <col min="12545" max="12545" width="19.5" style="325" customWidth="1"/>
    <col min="12546" max="12546" width="0.83203125" style="325" customWidth="1"/>
    <col min="12547" max="12547" width="18.33203125" style="325" customWidth="1"/>
    <col min="12548" max="12548" width="0.83203125" style="325" customWidth="1"/>
    <col min="12549" max="12549" width="16" style="325" customWidth="1"/>
    <col min="12550" max="12550" width="0.83203125" style="325" customWidth="1"/>
    <col min="12551" max="12551" width="20.6640625" style="325" customWidth="1"/>
    <col min="12552" max="12780" width="10.5" style="325"/>
    <col min="12781" max="12783" width="2" style="325" customWidth="1"/>
    <col min="12784" max="12784" width="25.1640625" style="325" customWidth="1"/>
    <col min="12785" max="12785" width="16" style="325" customWidth="1"/>
    <col min="12786" max="12786" width="0.83203125" style="325" customWidth="1"/>
    <col min="12787" max="12787" width="18.33203125" style="325" customWidth="1"/>
    <col min="12788" max="12788" width="0.83203125" style="325" customWidth="1"/>
    <col min="12789" max="12789" width="16" style="325" customWidth="1"/>
    <col min="12790" max="12790" width="0.83203125" style="325" customWidth="1"/>
    <col min="12791" max="12791" width="16" style="325" customWidth="1"/>
    <col min="12792" max="12792" width="0.83203125" style="325" customWidth="1"/>
    <col min="12793" max="12793" width="16" style="325" customWidth="1"/>
    <col min="12794" max="12794" width="0.83203125" style="325" customWidth="1"/>
    <col min="12795" max="12795" width="18.33203125" style="325" customWidth="1"/>
    <col min="12796" max="12796" width="0.83203125" style="325" customWidth="1"/>
    <col min="12797" max="12797" width="20.6640625" style="325" customWidth="1"/>
    <col min="12798" max="12798" width="0.83203125" style="325" customWidth="1"/>
    <col min="12799" max="12799" width="18.33203125" style="325" customWidth="1"/>
    <col min="12800" max="12800" width="0.83203125" style="325" customWidth="1"/>
    <col min="12801" max="12801" width="19.5" style="325" customWidth="1"/>
    <col min="12802" max="12802" width="0.83203125" style="325" customWidth="1"/>
    <col min="12803" max="12803" width="18.33203125" style="325" customWidth="1"/>
    <col min="12804" max="12804" width="0.83203125" style="325" customWidth="1"/>
    <col min="12805" max="12805" width="16" style="325" customWidth="1"/>
    <col min="12806" max="12806" width="0.83203125" style="325" customWidth="1"/>
    <col min="12807" max="12807" width="20.6640625" style="325" customWidth="1"/>
    <col min="12808" max="13036" width="10.5" style="325"/>
    <col min="13037" max="13039" width="2" style="325" customWidth="1"/>
    <col min="13040" max="13040" width="25.1640625" style="325" customWidth="1"/>
    <col min="13041" max="13041" width="16" style="325" customWidth="1"/>
    <col min="13042" max="13042" width="0.83203125" style="325" customWidth="1"/>
    <col min="13043" max="13043" width="18.33203125" style="325" customWidth="1"/>
    <col min="13044" max="13044" width="0.83203125" style="325" customWidth="1"/>
    <col min="13045" max="13045" width="16" style="325" customWidth="1"/>
    <col min="13046" max="13046" width="0.83203125" style="325" customWidth="1"/>
    <col min="13047" max="13047" width="16" style="325" customWidth="1"/>
    <col min="13048" max="13048" width="0.83203125" style="325" customWidth="1"/>
    <col min="13049" max="13049" width="16" style="325" customWidth="1"/>
    <col min="13050" max="13050" width="0.83203125" style="325" customWidth="1"/>
    <col min="13051" max="13051" width="18.33203125" style="325" customWidth="1"/>
    <col min="13052" max="13052" width="0.83203125" style="325" customWidth="1"/>
    <col min="13053" max="13053" width="20.6640625" style="325" customWidth="1"/>
    <col min="13054" max="13054" width="0.83203125" style="325" customWidth="1"/>
    <col min="13055" max="13055" width="18.33203125" style="325" customWidth="1"/>
    <col min="13056" max="13056" width="0.83203125" style="325" customWidth="1"/>
    <col min="13057" max="13057" width="19.5" style="325" customWidth="1"/>
    <col min="13058" max="13058" width="0.83203125" style="325" customWidth="1"/>
    <col min="13059" max="13059" width="18.33203125" style="325" customWidth="1"/>
    <col min="13060" max="13060" width="0.83203125" style="325" customWidth="1"/>
    <col min="13061" max="13061" width="16" style="325" customWidth="1"/>
    <col min="13062" max="13062" width="0.83203125" style="325" customWidth="1"/>
    <col min="13063" max="13063" width="20.6640625" style="325" customWidth="1"/>
    <col min="13064" max="13292" width="10.5" style="325"/>
    <col min="13293" max="13295" width="2" style="325" customWidth="1"/>
    <col min="13296" max="13296" width="25.1640625" style="325" customWidth="1"/>
    <col min="13297" max="13297" width="16" style="325" customWidth="1"/>
    <col min="13298" max="13298" width="0.83203125" style="325" customWidth="1"/>
    <col min="13299" max="13299" width="18.33203125" style="325" customWidth="1"/>
    <col min="13300" max="13300" width="0.83203125" style="325" customWidth="1"/>
    <col min="13301" max="13301" width="16" style="325" customWidth="1"/>
    <col min="13302" max="13302" width="0.83203125" style="325" customWidth="1"/>
    <col min="13303" max="13303" width="16" style="325" customWidth="1"/>
    <col min="13304" max="13304" width="0.83203125" style="325" customWidth="1"/>
    <col min="13305" max="13305" width="16" style="325" customWidth="1"/>
    <col min="13306" max="13306" width="0.83203125" style="325" customWidth="1"/>
    <col min="13307" max="13307" width="18.33203125" style="325" customWidth="1"/>
    <col min="13308" max="13308" width="0.83203125" style="325" customWidth="1"/>
    <col min="13309" max="13309" width="20.6640625" style="325" customWidth="1"/>
    <col min="13310" max="13310" width="0.83203125" style="325" customWidth="1"/>
    <col min="13311" max="13311" width="18.33203125" style="325" customWidth="1"/>
    <col min="13312" max="13312" width="0.83203125" style="325" customWidth="1"/>
    <col min="13313" max="13313" width="19.5" style="325" customWidth="1"/>
    <col min="13314" max="13314" width="0.83203125" style="325" customWidth="1"/>
    <col min="13315" max="13315" width="18.33203125" style="325" customWidth="1"/>
    <col min="13316" max="13316" width="0.83203125" style="325" customWidth="1"/>
    <col min="13317" max="13317" width="16" style="325" customWidth="1"/>
    <col min="13318" max="13318" width="0.83203125" style="325" customWidth="1"/>
    <col min="13319" max="13319" width="20.6640625" style="325" customWidth="1"/>
    <col min="13320" max="13548" width="10.5" style="325"/>
    <col min="13549" max="13551" width="2" style="325" customWidth="1"/>
    <col min="13552" max="13552" width="25.1640625" style="325" customWidth="1"/>
    <col min="13553" max="13553" width="16" style="325" customWidth="1"/>
    <col min="13554" max="13554" width="0.83203125" style="325" customWidth="1"/>
    <col min="13555" max="13555" width="18.33203125" style="325" customWidth="1"/>
    <col min="13556" max="13556" width="0.83203125" style="325" customWidth="1"/>
    <col min="13557" max="13557" width="16" style="325" customWidth="1"/>
    <col min="13558" max="13558" width="0.83203125" style="325" customWidth="1"/>
    <col min="13559" max="13559" width="16" style="325" customWidth="1"/>
    <col min="13560" max="13560" width="0.83203125" style="325" customWidth="1"/>
    <col min="13561" max="13561" width="16" style="325" customWidth="1"/>
    <col min="13562" max="13562" width="0.83203125" style="325" customWidth="1"/>
    <col min="13563" max="13563" width="18.33203125" style="325" customWidth="1"/>
    <col min="13564" max="13564" width="0.83203125" style="325" customWidth="1"/>
    <col min="13565" max="13565" width="20.6640625" style="325" customWidth="1"/>
    <col min="13566" max="13566" width="0.83203125" style="325" customWidth="1"/>
    <col min="13567" max="13567" width="18.33203125" style="325" customWidth="1"/>
    <col min="13568" max="13568" width="0.83203125" style="325" customWidth="1"/>
    <col min="13569" max="13569" width="19.5" style="325" customWidth="1"/>
    <col min="13570" max="13570" width="0.83203125" style="325" customWidth="1"/>
    <col min="13571" max="13571" width="18.33203125" style="325" customWidth="1"/>
    <col min="13572" max="13572" width="0.83203125" style="325" customWidth="1"/>
    <col min="13573" max="13573" width="16" style="325" customWidth="1"/>
    <col min="13574" max="13574" width="0.83203125" style="325" customWidth="1"/>
    <col min="13575" max="13575" width="20.6640625" style="325" customWidth="1"/>
    <col min="13576" max="13804" width="10.5" style="325"/>
    <col min="13805" max="13807" width="2" style="325" customWidth="1"/>
    <col min="13808" max="13808" width="25.1640625" style="325" customWidth="1"/>
    <col min="13809" max="13809" width="16" style="325" customWidth="1"/>
    <col min="13810" max="13810" width="0.83203125" style="325" customWidth="1"/>
    <col min="13811" max="13811" width="18.33203125" style="325" customWidth="1"/>
    <col min="13812" max="13812" width="0.83203125" style="325" customWidth="1"/>
    <col min="13813" max="13813" width="16" style="325" customWidth="1"/>
    <col min="13814" max="13814" width="0.83203125" style="325" customWidth="1"/>
    <col min="13815" max="13815" width="16" style="325" customWidth="1"/>
    <col min="13816" max="13816" width="0.83203125" style="325" customWidth="1"/>
    <col min="13817" max="13817" width="16" style="325" customWidth="1"/>
    <col min="13818" max="13818" width="0.83203125" style="325" customWidth="1"/>
    <col min="13819" max="13819" width="18.33203125" style="325" customWidth="1"/>
    <col min="13820" max="13820" width="0.83203125" style="325" customWidth="1"/>
    <col min="13821" max="13821" width="20.6640625" style="325" customWidth="1"/>
    <col min="13822" max="13822" width="0.83203125" style="325" customWidth="1"/>
    <col min="13823" max="13823" width="18.33203125" style="325" customWidth="1"/>
    <col min="13824" max="13824" width="0.83203125" style="325" customWidth="1"/>
    <col min="13825" max="13825" width="19.5" style="325" customWidth="1"/>
    <col min="13826" max="13826" width="0.83203125" style="325" customWidth="1"/>
    <col min="13827" max="13827" width="18.33203125" style="325" customWidth="1"/>
    <col min="13828" max="13828" width="0.83203125" style="325" customWidth="1"/>
    <col min="13829" max="13829" width="16" style="325" customWidth="1"/>
    <col min="13830" max="13830" width="0.83203125" style="325" customWidth="1"/>
    <col min="13831" max="13831" width="20.6640625" style="325" customWidth="1"/>
    <col min="13832" max="14060" width="10.5" style="325"/>
    <col min="14061" max="14063" width="2" style="325" customWidth="1"/>
    <col min="14064" max="14064" width="25.1640625" style="325" customWidth="1"/>
    <col min="14065" max="14065" width="16" style="325" customWidth="1"/>
    <col min="14066" max="14066" width="0.83203125" style="325" customWidth="1"/>
    <col min="14067" max="14067" width="18.33203125" style="325" customWidth="1"/>
    <col min="14068" max="14068" width="0.83203125" style="325" customWidth="1"/>
    <col min="14069" max="14069" width="16" style="325" customWidth="1"/>
    <col min="14070" max="14070" width="0.83203125" style="325" customWidth="1"/>
    <col min="14071" max="14071" width="16" style="325" customWidth="1"/>
    <col min="14072" max="14072" width="0.83203125" style="325" customWidth="1"/>
    <col min="14073" max="14073" width="16" style="325" customWidth="1"/>
    <col min="14074" max="14074" width="0.83203125" style="325" customWidth="1"/>
    <col min="14075" max="14075" width="18.33203125" style="325" customWidth="1"/>
    <col min="14076" max="14076" width="0.83203125" style="325" customWidth="1"/>
    <col min="14077" max="14077" width="20.6640625" style="325" customWidth="1"/>
    <col min="14078" max="14078" width="0.83203125" style="325" customWidth="1"/>
    <col min="14079" max="14079" width="18.33203125" style="325" customWidth="1"/>
    <col min="14080" max="14080" width="0.83203125" style="325" customWidth="1"/>
    <col min="14081" max="14081" width="19.5" style="325" customWidth="1"/>
    <col min="14082" max="14082" width="0.83203125" style="325" customWidth="1"/>
    <col min="14083" max="14083" width="18.33203125" style="325" customWidth="1"/>
    <col min="14084" max="14084" width="0.83203125" style="325" customWidth="1"/>
    <col min="14085" max="14085" width="16" style="325" customWidth="1"/>
    <col min="14086" max="14086" width="0.83203125" style="325" customWidth="1"/>
    <col min="14087" max="14087" width="20.6640625" style="325" customWidth="1"/>
    <col min="14088" max="14316" width="10.5" style="325"/>
    <col min="14317" max="14319" width="2" style="325" customWidth="1"/>
    <col min="14320" max="14320" width="25.1640625" style="325" customWidth="1"/>
    <col min="14321" max="14321" width="16" style="325" customWidth="1"/>
    <col min="14322" max="14322" width="0.83203125" style="325" customWidth="1"/>
    <col min="14323" max="14323" width="18.33203125" style="325" customWidth="1"/>
    <col min="14324" max="14324" width="0.83203125" style="325" customWidth="1"/>
    <col min="14325" max="14325" width="16" style="325" customWidth="1"/>
    <col min="14326" max="14326" width="0.83203125" style="325" customWidth="1"/>
    <col min="14327" max="14327" width="16" style="325" customWidth="1"/>
    <col min="14328" max="14328" width="0.83203125" style="325" customWidth="1"/>
    <col min="14329" max="14329" width="16" style="325" customWidth="1"/>
    <col min="14330" max="14330" width="0.83203125" style="325" customWidth="1"/>
    <col min="14331" max="14331" width="18.33203125" style="325" customWidth="1"/>
    <col min="14332" max="14332" width="0.83203125" style="325" customWidth="1"/>
    <col min="14333" max="14333" width="20.6640625" style="325" customWidth="1"/>
    <col min="14334" max="14334" width="0.83203125" style="325" customWidth="1"/>
    <col min="14335" max="14335" width="18.33203125" style="325" customWidth="1"/>
    <col min="14336" max="14336" width="0.83203125" style="325" customWidth="1"/>
    <col min="14337" max="14337" width="19.5" style="325" customWidth="1"/>
    <col min="14338" max="14338" width="0.83203125" style="325" customWidth="1"/>
    <col min="14339" max="14339" width="18.33203125" style="325" customWidth="1"/>
    <col min="14340" max="14340" width="0.83203125" style="325" customWidth="1"/>
    <col min="14341" max="14341" width="16" style="325" customWidth="1"/>
    <col min="14342" max="14342" width="0.83203125" style="325" customWidth="1"/>
    <col min="14343" max="14343" width="20.6640625" style="325" customWidth="1"/>
    <col min="14344" max="14572" width="10.5" style="325"/>
    <col min="14573" max="14575" width="2" style="325" customWidth="1"/>
    <col min="14576" max="14576" width="25.1640625" style="325" customWidth="1"/>
    <col min="14577" max="14577" width="16" style="325" customWidth="1"/>
    <col min="14578" max="14578" width="0.83203125" style="325" customWidth="1"/>
    <col min="14579" max="14579" width="18.33203125" style="325" customWidth="1"/>
    <col min="14580" max="14580" width="0.83203125" style="325" customWidth="1"/>
    <col min="14581" max="14581" width="16" style="325" customWidth="1"/>
    <col min="14582" max="14582" width="0.83203125" style="325" customWidth="1"/>
    <col min="14583" max="14583" width="16" style="325" customWidth="1"/>
    <col min="14584" max="14584" width="0.83203125" style="325" customWidth="1"/>
    <col min="14585" max="14585" width="16" style="325" customWidth="1"/>
    <col min="14586" max="14586" width="0.83203125" style="325" customWidth="1"/>
    <col min="14587" max="14587" width="18.33203125" style="325" customWidth="1"/>
    <col min="14588" max="14588" width="0.83203125" style="325" customWidth="1"/>
    <col min="14589" max="14589" width="20.6640625" style="325" customWidth="1"/>
    <col min="14590" max="14590" width="0.83203125" style="325" customWidth="1"/>
    <col min="14591" max="14591" width="18.33203125" style="325" customWidth="1"/>
    <col min="14592" max="14592" width="0.83203125" style="325" customWidth="1"/>
    <col min="14593" max="14593" width="19.5" style="325" customWidth="1"/>
    <col min="14594" max="14594" width="0.83203125" style="325" customWidth="1"/>
    <col min="14595" max="14595" width="18.33203125" style="325" customWidth="1"/>
    <col min="14596" max="14596" width="0.83203125" style="325" customWidth="1"/>
    <col min="14597" max="14597" width="16" style="325" customWidth="1"/>
    <col min="14598" max="14598" width="0.83203125" style="325" customWidth="1"/>
    <col min="14599" max="14599" width="20.6640625" style="325" customWidth="1"/>
    <col min="14600" max="14828" width="10.5" style="325"/>
    <col min="14829" max="14831" width="2" style="325" customWidth="1"/>
    <col min="14832" max="14832" width="25.1640625" style="325" customWidth="1"/>
    <col min="14833" max="14833" width="16" style="325" customWidth="1"/>
    <col min="14834" max="14834" width="0.83203125" style="325" customWidth="1"/>
    <col min="14835" max="14835" width="18.33203125" style="325" customWidth="1"/>
    <col min="14836" max="14836" width="0.83203125" style="325" customWidth="1"/>
    <col min="14837" max="14837" width="16" style="325" customWidth="1"/>
    <col min="14838" max="14838" width="0.83203125" style="325" customWidth="1"/>
    <col min="14839" max="14839" width="16" style="325" customWidth="1"/>
    <col min="14840" max="14840" width="0.83203125" style="325" customWidth="1"/>
    <col min="14841" max="14841" width="16" style="325" customWidth="1"/>
    <col min="14842" max="14842" width="0.83203125" style="325" customWidth="1"/>
    <col min="14843" max="14843" width="18.33203125" style="325" customWidth="1"/>
    <col min="14844" max="14844" width="0.83203125" style="325" customWidth="1"/>
    <col min="14845" max="14845" width="20.6640625" style="325" customWidth="1"/>
    <col min="14846" max="14846" width="0.83203125" style="325" customWidth="1"/>
    <col min="14847" max="14847" width="18.33203125" style="325" customWidth="1"/>
    <col min="14848" max="14848" width="0.83203125" style="325" customWidth="1"/>
    <col min="14849" max="14849" width="19.5" style="325" customWidth="1"/>
    <col min="14850" max="14850" width="0.83203125" style="325" customWidth="1"/>
    <col min="14851" max="14851" width="18.33203125" style="325" customWidth="1"/>
    <col min="14852" max="14852" width="0.83203125" style="325" customWidth="1"/>
    <col min="14853" max="14853" width="16" style="325" customWidth="1"/>
    <col min="14854" max="14854" width="0.83203125" style="325" customWidth="1"/>
    <col min="14855" max="14855" width="20.6640625" style="325" customWidth="1"/>
    <col min="14856" max="15084" width="10.5" style="325"/>
    <col min="15085" max="15087" width="2" style="325" customWidth="1"/>
    <col min="15088" max="15088" width="25.1640625" style="325" customWidth="1"/>
    <col min="15089" max="15089" width="16" style="325" customWidth="1"/>
    <col min="15090" max="15090" width="0.83203125" style="325" customWidth="1"/>
    <col min="15091" max="15091" width="18.33203125" style="325" customWidth="1"/>
    <col min="15092" max="15092" width="0.83203125" style="325" customWidth="1"/>
    <col min="15093" max="15093" width="16" style="325" customWidth="1"/>
    <col min="15094" max="15094" width="0.83203125" style="325" customWidth="1"/>
    <col min="15095" max="15095" width="16" style="325" customWidth="1"/>
    <col min="15096" max="15096" width="0.83203125" style="325" customWidth="1"/>
    <col min="15097" max="15097" width="16" style="325" customWidth="1"/>
    <col min="15098" max="15098" width="0.83203125" style="325" customWidth="1"/>
    <col min="15099" max="15099" width="18.33203125" style="325" customWidth="1"/>
    <col min="15100" max="15100" width="0.83203125" style="325" customWidth="1"/>
    <col min="15101" max="15101" width="20.6640625" style="325" customWidth="1"/>
    <col min="15102" max="15102" width="0.83203125" style="325" customWidth="1"/>
    <col min="15103" max="15103" width="18.33203125" style="325" customWidth="1"/>
    <col min="15104" max="15104" width="0.83203125" style="325" customWidth="1"/>
    <col min="15105" max="15105" width="19.5" style="325" customWidth="1"/>
    <col min="15106" max="15106" width="0.83203125" style="325" customWidth="1"/>
    <col min="15107" max="15107" width="18.33203125" style="325" customWidth="1"/>
    <col min="15108" max="15108" width="0.83203125" style="325" customWidth="1"/>
    <col min="15109" max="15109" width="16" style="325" customWidth="1"/>
    <col min="15110" max="15110" width="0.83203125" style="325" customWidth="1"/>
    <col min="15111" max="15111" width="20.6640625" style="325" customWidth="1"/>
    <col min="15112" max="15340" width="10.5" style="325"/>
    <col min="15341" max="15343" width="2" style="325" customWidth="1"/>
    <col min="15344" max="15344" width="25.1640625" style="325" customWidth="1"/>
    <col min="15345" max="15345" width="16" style="325" customWidth="1"/>
    <col min="15346" max="15346" width="0.83203125" style="325" customWidth="1"/>
    <col min="15347" max="15347" width="18.33203125" style="325" customWidth="1"/>
    <col min="15348" max="15348" width="0.83203125" style="325" customWidth="1"/>
    <col min="15349" max="15349" width="16" style="325" customWidth="1"/>
    <col min="15350" max="15350" width="0.83203125" style="325" customWidth="1"/>
    <col min="15351" max="15351" width="16" style="325" customWidth="1"/>
    <col min="15352" max="15352" width="0.83203125" style="325" customWidth="1"/>
    <col min="15353" max="15353" width="16" style="325" customWidth="1"/>
    <col min="15354" max="15354" width="0.83203125" style="325" customWidth="1"/>
    <col min="15355" max="15355" width="18.33203125" style="325" customWidth="1"/>
    <col min="15356" max="15356" width="0.83203125" style="325" customWidth="1"/>
    <col min="15357" max="15357" width="20.6640625" style="325" customWidth="1"/>
    <col min="15358" max="15358" width="0.83203125" style="325" customWidth="1"/>
    <col min="15359" max="15359" width="18.33203125" style="325" customWidth="1"/>
    <col min="15360" max="15360" width="0.83203125" style="325" customWidth="1"/>
    <col min="15361" max="15361" width="19.5" style="325" customWidth="1"/>
    <col min="15362" max="15362" width="0.83203125" style="325" customWidth="1"/>
    <col min="15363" max="15363" width="18.33203125" style="325" customWidth="1"/>
    <col min="15364" max="15364" width="0.83203125" style="325" customWidth="1"/>
    <col min="15365" max="15365" width="16" style="325" customWidth="1"/>
    <col min="15366" max="15366" width="0.83203125" style="325" customWidth="1"/>
    <col min="15367" max="15367" width="20.6640625" style="325" customWidth="1"/>
    <col min="15368" max="15596" width="10.5" style="325"/>
    <col min="15597" max="15599" width="2" style="325" customWidth="1"/>
    <col min="15600" max="15600" width="25.1640625" style="325" customWidth="1"/>
    <col min="15601" max="15601" width="16" style="325" customWidth="1"/>
    <col min="15602" max="15602" width="0.83203125" style="325" customWidth="1"/>
    <col min="15603" max="15603" width="18.33203125" style="325" customWidth="1"/>
    <col min="15604" max="15604" width="0.83203125" style="325" customWidth="1"/>
    <col min="15605" max="15605" width="16" style="325" customWidth="1"/>
    <col min="15606" max="15606" width="0.83203125" style="325" customWidth="1"/>
    <col min="15607" max="15607" width="16" style="325" customWidth="1"/>
    <col min="15608" max="15608" width="0.83203125" style="325" customWidth="1"/>
    <col min="15609" max="15609" width="16" style="325" customWidth="1"/>
    <col min="15610" max="15610" width="0.83203125" style="325" customWidth="1"/>
    <col min="15611" max="15611" width="18.33203125" style="325" customWidth="1"/>
    <col min="15612" max="15612" width="0.83203125" style="325" customWidth="1"/>
    <col min="15613" max="15613" width="20.6640625" style="325" customWidth="1"/>
    <col min="15614" max="15614" width="0.83203125" style="325" customWidth="1"/>
    <col min="15615" max="15615" width="18.33203125" style="325" customWidth="1"/>
    <col min="15616" max="15616" width="0.83203125" style="325" customWidth="1"/>
    <col min="15617" max="15617" width="19.5" style="325" customWidth="1"/>
    <col min="15618" max="15618" width="0.83203125" style="325" customWidth="1"/>
    <col min="15619" max="15619" width="18.33203125" style="325" customWidth="1"/>
    <col min="15620" max="15620" width="0.83203125" style="325" customWidth="1"/>
    <col min="15621" max="15621" width="16" style="325" customWidth="1"/>
    <col min="15622" max="15622" width="0.83203125" style="325" customWidth="1"/>
    <col min="15623" max="15623" width="20.6640625" style="325" customWidth="1"/>
    <col min="15624" max="15852" width="10.5" style="325"/>
    <col min="15853" max="15855" width="2" style="325" customWidth="1"/>
    <col min="15856" max="15856" width="25.1640625" style="325" customWidth="1"/>
    <col min="15857" max="15857" width="16" style="325" customWidth="1"/>
    <col min="15858" max="15858" width="0.83203125" style="325" customWidth="1"/>
    <col min="15859" max="15859" width="18.33203125" style="325" customWidth="1"/>
    <col min="15860" max="15860" width="0.83203125" style="325" customWidth="1"/>
    <col min="15861" max="15861" width="16" style="325" customWidth="1"/>
    <col min="15862" max="15862" width="0.83203125" style="325" customWidth="1"/>
    <col min="15863" max="15863" width="16" style="325" customWidth="1"/>
    <col min="15864" max="15864" width="0.83203125" style="325" customWidth="1"/>
    <col min="15865" max="15865" width="16" style="325" customWidth="1"/>
    <col min="15866" max="15866" width="0.83203125" style="325" customWidth="1"/>
    <col min="15867" max="15867" width="18.33203125" style="325" customWidth="1"/>
    <col min="15868" max="15868" width="0.83203125" style="325" customWidth="1"/>
    <col min="15869" max="15869" width="20.6640625" style="325" customWidth="1"/>
    <col min="15870" max="15870" width="0.83203125" style="325" customWidth="1"/>
    <col min="15871" max="15871" width="18.33203125" style="325" customWidth="1"/>
    <col min="15872" max="15872" width="0.83203125" style="325" customWidth="1"/>
    <col min="15873" max="15873" width="19.5" style="325" customWidth="1"/>
    <col min="15874" max="15874" width="0.83203125" style="325" customWidth="1"/>
    <col min="15875" max="15875" width="18.33203125" style="325" customWidth="1"/>
    <col min="15876" max="15876" width="0.83203125" style="325" customWidth="1"/>
    <col min="15877" max="15877" width="16" style="325" customWidth="1"/>
    <col min="15878" max="15878" width="0.83203125" style="325" customWidth="1"/>
    <col min="15879" max="15879" width="20.6640625" style="325" customWidth="1"/>
    <col min="15880" max="16108" width="10.5" style="325"/>
    <col min="16109" max="16111" width="2" style="325" customWidth="1"/>
    <col min="16112" max="16112" width="25.1640625" style="325" customWidth="1"/>
    <col min="16113" max="16113" width="16" style="325" customWidth="1"/>
    <col min="16114" max="16114" width="0.83203125" style="325" customWidth="1"/>
    <col min="16115" max="16115" width="18.33203125" style="325" customWidth="1"/>
    <col min="16116" max="16116" width="0.83203125" style="325" customWidth="1"/>
    <col min="16117" max="16117" width="16" style="325" customWidth="1"/>
    <col min="16118" max="16118" width="0.83203125" style="325" customWidth="1"/>
    <col min="16119" max="16119" width="16" style="325" customWidth="1"/>
    <col min="16120" max="16120" width="0.83203125" style="325" customWidth="1"/>
    <col min="16121" max="16121" width="16" style="325" customWidth="1"/>
    <col min="16122" max="16122" width="0.83203125" style="325" customWidth="1"/>
    <col min="16123" max="16123" width="18.33203125" style="325" customWidth="1"/>
    <col min="16124" max="16124" width="0.83203125" style="325" customWidth="1"/>
    <col min="16125" max="16125" width="20.6640625" style="325" customWidth="1"/>
    <col min="16126" max="16126" width="0.83203125" style="325" customWidth="1"/>
    <col min="16127" max="16127" width="18.33203125" style="325" customWidth="1"/>
    <col min="16128" max="16128" width="0.83203125" style="325" customWidth="1"/>
    <col min="16129" max="16129" width="19.5" style="325" customWidth="1"/>
    <col min="16130" max="16130" width="0.83203125" style="325" customWidth="1"/>
    <col min="16131" max="16131" width="18.33203125" style="325" customWidth="1"/>
    <col min="16132" max="16132" width="0.83203125" style="325" customWidth="1"/>
    <col min="16133" max="16133" width="16" style="325" customWidth="1"/>
    <col min="16134" max="16134" width="0.83203125" style="325" customWidth="1"/>
    <col min="16135" max="16135" width="20.6640625" style="325" customWidth="1"/>
    <col min="16136" max="16384" width="10.5" style="325"/>
  </cols>
  <sheetData>
    <row r="1" spans="1:31" s="316" customFormat="1" ht="14.1" customHeight="1">
      <c r="A1" s="631" t="s">
        <v>421</v>
      </c>
      <c r="B1" s="631"/>
      <c r="C1" s="631"/>
      <c r="D1" s="631"/>
      <c r="E1" s="631"/>
      <c r="F1" s="631"/>
      <c r="G1" s="631"/>
      <c r="H1" s="631"/>
      <c r="I1" s="631"/>
      <c r="J1" s="631"/>
      <c r="K1" s="631"/>
      <c r="L1" s="631"/>
      <c r="M1" s="631"/>
      <c r="N1" s="631"/>
      <c r="O1" s="631"/>
      <c r="P1" s="631"/>
      <c r="Q1" s="631"/>
      <c r="R1" s="631"/>
      <c r="S1" s="631"/>
      <c r="T1" s="631"/>
      <c r="U1" s="631"/>
      <c r="V1" s="631"/>
      <c r="W1" s="631"/>
      <c r="X1" s="631"/>
      <c r="Y1" s="631"/>
      <c r="Z1" s="631"/>
      <c r="AA1" s="631"/>
      <c r="AB1" s="631"/>
      <c r="AC1" s="631"/>
      <c r="AD1" s="631"/>
      <c r="AE1" s="631"/>
    </row>
    <row r="2" spans="1:31" s="316" customFormat="1" ht="14.1" customHeight="1">
      <c r="A2" s="631" t="s">
        <v>327</v>
      </c>
      <c r="B2" s="631"/>
      <c r="C2" s="631"/>
      <c r="D2" s="631"/>
      <c r="E2" s="631"/>
      <c r="F2" s="631"/>
      <c r="G2" s="631"/>
      <c r="H2" s="631"/>
      <c r="I2" s="631"/>
      <c r="J2" s="631"/>
      <c r="K2" s="631"/>
      <c r="L2" s="631"/>
      <c r="M2" s="631"/>
      <c r="N2" s="631"/>
      <c r="O2" s="631"/>
      <c r="P2" s="631"/>
      <c r="Q2" s="631"/>
      <c r="R2" s="631"/>
      <c r="S2" s="631"/>
      <c r="T2" s="631"/>
      <c r="U2" s="631"/>
      <c r="V2" s="631"/>
      <c r="W2" s="631"/>
      <c r="X2" s="631"/>
      <c r="Y2" s="631"/>
      <c r="Z2" s="631"/>
      <c r="AA2" s="631"/>
      <c r="AB2" s="631"/>
      <c r="AC2" s="631"/>
      <c r="AD2" s="631"/>
      <c r="AE2" s="631"/>
    </row>
    <row r="3" spans="1:31" s="448" customFormat="1" ht="14.1" customHeight="1">
      <c r="A3" s="341" t="str">
        <f>'FS(E)-PL(Yr) 7-8'!A3</f>
        <v>For the year ended 31 December 2017</v>
      </c>
      <c r="B3" s="341"/>
      <c r="C3" s="341"/>
      <c r="D3" s="341"/>
      <c r="E3" s="342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  <c r="S3" s="343"/>
      <c r="T3" s="343"/>
      <c r="U3" s="343"/>
      <c r="V3" s="343"/>
      <c r="W3" s="343"/>
      <c r="X3" s="343"/>
      <c r="Y3" s="343"/>
      <c r="Z3" s="343"/>
      <c r="AA3" s="343"/>
      <c r="AB3" s="343"/>
      <c r="AC3" s="343"/>
      <c r="AD3" s="343"/>
      <c r="AE3" s="343"/>
    </row>
    <row r="4" spans="1:31" s="448" customFormat="1" ht="14.1" customHeight="1">
      <c r="E4" s="318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20"/>
      <c r="AC4" s="320"/>
      <c r="AD4" s="320"/>
      <c r="AE4" s="320"/>
    </row>
    <row r="5" spans="1:31" s="448" customFormat="1" ht="14.1" customHeight="1">
      <c r="E5" s="318"/>
      <c r="F5" s="319"/>
      <c r="G5" s="319"/>
      <c r="H5" s="319"/>
      <c r="I5" s="319"/>
      <c r="J5" s="319"/>
      <c r="K5" s="319"/>
      <c r="L5" s="319"/>
      <c r="M5" s="319"/>
      <c r="N5" s="319"/>
      <c r="O5" s="319"/>
      <c r="P5" s="319"/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19"/>
      <c r="AB5" s="320"/>
      <c r="AC5" s="320"/>
      <c r="AD5" s="320"/>
      <c r="AE5" s="320"/>
    </row>
    <row r="6" spans="1:31" s="448" customFormat="1" ht="14.1" customHeight="1">
      <c r="E6" s="318"/>
      <c r="F6" s="318"/>
      <c r="G6" s="630" t="s">
        <v>352</v>
      </c>
      <c r="H6" s="630"/>
      <c r="I6" s="630"/>
      <c r="J6" s="630"/>
      <c r="K6" s="630"/>
      <c r="L6" s="630"/>
      <c r="M6" s="630"/>
      <c r="N6" s="630"/>
      <c r="O6" s="630"/>
      <c r="P6" s="630"/>
      <c r="Q6" s="630"/>
      <c r="R6" s="630"/>
      <c r="S6" s="630"/>
      <c r="T6" s="630"/>
      <c r="U6" s="630"/>
      <c r="V6" s="630"/>
      <c r="W6" s="630"/>
      <c r="X6" s="630"/>
      <c r="Y6" s="630"/>
      <c r="Z6" s="630"/>
      <c r="AA6" s="630"/>
      <c r="AB6" s="630"/>
      <c r="AC6" s="630"/>
      <c r="AD6" s="630"/>
      <c r="AE6" s="630"/>
    </row>
    <row r="7" spans="1:31" s="316" customFormat="1" ht="14.1" customHeight="1">
      <c r="E7" s="318"/>
      <c r="F7" s="318"/>
      <c r="G7" s="632" t="s">
        <v>518</v>
      </c>
      <c r="H7" s="632"/>
      <c r="I7" s="632"/>
      <c r="J7" s="632"/>
      <c r="K7" s="632"/>
      <c r="L7" s="632"/>
      <c r="M7" s="632"/>
      <c r="N7" s="632"/>
      <c r="O7" s="632"/>
      <c r="P7" s="632"/>
      <c r="Q7" s="632"/>
      <c r="R7" s="632"/>
      <c r="S7" s="632"/>
      <c r="T7" s="632"/>
      <c r="U7" s="632"/>
      <c r="V7" s="632"/>
      <c r="W7" s="632"/>
      <c r="X7" s="632"/>
      <c r="Y7" s="632"/>
      <c r="Z7" s="632"/>
      <c r="AA7" s="632"/>
      <c r="AB7" s="321"/>
      <c r="AC7" s="321"/>
      <c r="AD7" s="321"/>
      <c r="AE7" s="321"/>
    </row>
    <row r="8" spans="1:31" s="316" customFormat="1" ht="14.1" customHeight="1">
      <c r="E8" s="318"/>
      <c r="F8" s="321"/>
      <c r="G8" s="321"/>
      <c r="H8" s="321"/>
      <c r="I8" s="321"/>
      <c r="J8" s="321"/>
      <c r="K8" s="321"/>
      <c r="L8" s="321"/>
      <c r="M8" s="321"/>
      <c r="N8" s="321"/>
      <c r="O8" s="632" t="s">
        <v>289</v>
      </c>
      <c r="P8" s="632"/>
      <c r="Q8" s="632"/>
      <c r="R8" s="632"/>
      <c r="S8" s="632"/>
      <c r="T8" s="632"/>
      <c r="U8" s="632"/>
      <c r="V8" s="632"/>
      <c r="W8" s="632"/>
      <c r="X8" s="632"/>
      <c r="Y8" s="632"/>
      <c r="Z8" s="321"/>
      <c r="AA8" s="321"/>
      <c r="AB8" s="321"/>
      <c r="AC8" s="321"/>
      <c r="AD8" s="321"/>
      <c r="AE8" s="321"/>
    </row>
    <row r="9" spans="1:31" s="316" customFormat="1" ht="14.1" customHeight="1">
      <c r="E9" s="318"/>
      <c r="F9" s="321"/>
      <c r="G9" s="321"/>
      <c r="H9" s="321"/>
      <c r="I9" s="321"/>
      <c r="J9" s="321"/>
      <c r="K9" s="321"/>
      <c r="L9" s="321"/>
      <c r="M9" s="321"/>
      <c r="N9" s="321"/>
      <c r="O9" s="630" t="s">
        <v>661</v>
      </c>
      <c r="P9" s="630"/>
      <c r="Q9" s="630"/>
      <c r="R9" s="630"/>
      <c r="S9" s="630"/>
      <c r="T9" s="630"/>
      <c r="U9" s="630"/>
      <c r="V9" s="322"/>
      <c r="W9" s="322"/>
      <c r="X9" s="322"/>
      <c r="Y9" s="321"/>
      <c r="Z9" s="321"/>
      <c r="AA9" s="321"/>
      <c r="AB9" s="321"/>
      <c r="AC9" s="321"/>
      <c r="AD9" s="321"/>
      <c r="AE9" s="321"/>
    </row>
    <row r="10" spans="1:31" s="316" customFormat="1" ht="14.1" customHeight="1">
      <c r="E10" s="318"/>
      <c r="F10" s="323"/>
      <c r="G10" s="323"/>
      <c r="H10" s="323"/>
      <c r="I10" s="323"/>
      <c r="J10" s="323"/>
      <c r="K10" s="323"/>
      <c r="L10" s="323"/>
      <c r="M10" s="323"/>
      <c r="N10" s="323"/>
      <c r="P10" s="323"/>
      <c r="R10" s="323"/>
      <c r="U10" s="324" t="s">
        <v>654</v>
      </c>
      <c r="V10" s="324"/>
      <c r="W10" s="324"/>
      <c r="X10" s="323"/>
      <c r="Y10" s="323"/>
      <c r="Z10" s="323"/>
      <c r="AA10" s="323"/>
      <c r="AB10" s="323"/>
      <c r="AC10" s="323"/>
      <c r="AD10" s="323"/>
      <c r="AE10" s="323"/>
    </row>
    <row r="11" spans="1:31" s="316" customFormat="1" ht="14.1" customHeight="1">
      <c r="E11" s="318"/>
      <c r="F11" s="323"/>
      <c r="G11" s="323" t="s">
        <v>328</v>
      </c>
      <c r="H11" s="323"/>
      <c r="I11" s="321" t="s">
        <v>519</v>
      </c>
      <c r="J11" s="323"/>
      <c r="K11" s="630" t="s">
        <v>330</v>
      </c>
      <c r="L11" s="630"/>
      <c r="M11" s="630"/>
      <c r="N11" s="323"/>
      <c r="O11" s="321" t="s">
        <v>649</v>
      </c>
      <c r="P11" s="323"/>
      <c r="Q11" s="323" t="s">
        <v>652</v>
      </c>
      <c r="R11" s="323"/>
      <c r="S11" s="323" t="s">
        <v>522</v>
      </c>
      <c r="T11" s="323"/>
      <c r="U11" s="323" t="s">
        <v>655</v>
      </c>
      <c r="V11" s="323"/>
      <c r="W11" s="324" t="s">
        <v>658</v>
      </c>
      <c r="X11" s="323"/>
      <c r="Y11" s="323" t="s">
        <v>525</v>
      </c>
      <c r="Z11" s="323"/>
      <c r="AA11" s="323" t="s">
        <v>335</v>
      </c>
      <c r="AB11" s="323"/>
      <c r="AC11" s="323"/>
      <c r="AD11" s="323"/>
      <c r="AE11" s="323"/>
    </row>
    <row r="12" spans="1:31" s="316" customFormat="1" ht="14.1" customHeight="1">
      <c r="E12" s="318"/>
      <c r="F12" s="323"/>
      <c r="G12" s="323" t="s">
        <v>329</v>
      </c>
      <c r="H12" s="323"/>
      <c r="I12" s="323" t="s">
        <v>520</v>
      </c>
      <c r="J12" s="323"/>
      <c r="K12" s="323" t="s">
        <v>331</v>
      </c>
      <c r="L12" s="323"/>
      <c r="M12" s="323"/>
      <c r="N12" s="323"/>
      <c r="O12" s="321" t="s">
        <v>650</v>
      </c>
      <c r="P12" s="323"/>
      <c r="Q12" s="321" t="s">
        <v>653</v>
      </c>
      <c r="R12" s="323"/>
      <c r="S12" s="324" t="s">
        <v>523</v>
      </c>
      <c r="T12" s="324"/>
      <c r="U12" s="324" t="s">
        <v>656</v>
      </c>
      <c r="V12" s="324"/>
      <c r="W12" s="323" t="s">
        <v>659</v>
      </c>
      <c r="X12" s="323"/>
      <c r="Y12" s="323" t="s">
        <v>332</v>
      </c>
      <c r="Z12" s="323"/>
      <c r="AA12" s="321" t="s">
        <v>333</v>
      </c>
      <c r="AB12" s="323"/>
      <c r="AC12" s="323" t="s">
        <v>334</v>
      </c>
      <c r="AD12" s="323"/>
      <c r="AE12" s="323" t="s">
        <v>335</v>
      </c>
    </row>
    <row r="13" spans="1:31" s="316" customFormat="1" ht="14.1" customHeight="1">
      <c r="E13" s="318"/>
      <c r="F13" s="321"/>
      <c r="G13" s="321" t="s">
        <v>336</v>
      </c>
      <c r="H13" s="321"/>
      <c r="I13" s="321" t="s">
        <v>521</v>
      </c>
      <c r="J13" s="321"/>
      <c r="K13" s="321" t="s">
        <v>337</v>
      </c>
      <c r="L13" s="321"/>
      <c r="M13" s="321" t="s">
        <v>288</v>
      </c>
      <c r="N13" s="321"/>
      <c r="O13" s="321" t="s">
        <v>651</v>
      </c>
      <c r="P13" s="321"/>
      <c r="Q13" s="323" t="s">
        <v>696</v>
      </c>
      <c r="R13" s="321"/>
      <c r="S13" s="323" t="s">
        <v>524</v>
      </c>
      <c r="T13" s="323"/>
      <c r="U13" s="323" t="s">
        <v>657</v>
      </c>
      <c r="V13" s="323"/>
      <c r="W13" s="324" t="s">
        <v>660</v>
      </c>
      <c r="X13" s="321"/>
      <c r="Y13" s="321" t="s">
        <v>338</v>
      </c>
      <c r="Z13" s="321"/>
      <c r="AA13" s="321" t="s">
        <v>291</v>
      </c>
      <c r="AB13" s="321"/>
      <c r="AC13" s="321" t="s">
        <v>339</v>
      </c>
      <c r="AD13" s="321"/>
      <c r="AE13" s="321" t="s">
        <v>340</v>
      </c>
    </row>
    <row r="14" spans="1:31" ht="14.1" customHeight="1">
      <c r="E14" s="317" t="s">
        <v>238</v>
      </c>
      <c r="G14" s="327" t="s">
        <v>239</v>
      </c>
      <c r="I14" s="327" t="s">
        <v>239</v>
      </c>
      <c r="K14" s="327" t="s">
        <v>239</v>
      </c>
      <c r="M14" s="327" t="s">
        <v>239</v>
      </c>
      <c r="O14" s="327" t="s">
        <v>239</v>
      </c>
      <c r="Q14" s="327" t="s">
        <v>239</v>
      </c>
      <c r="S14" s="327" t="s">
        <v>239</v>
      </c>
      <c r="T14" s="329"/>
      <c r="U14" s="327" t="s">
        <v>239</v>
      </c>
      <c r="V14" s="329"/>
      <c r="W14" s="327" t="s">
        <v>239</v>
      </c>
      <c r="Y14" s="327" t="s">
        <v>239</v>
      </c>
      <c r="AA14" s="327" t="s">
        <v>239</v>
      </c>
      <c r="AC14" s="327" t="s">
        <v>239</v>
      </c>
      <c r="AE14" s="327" t="s">
        <v>239</v>
      </c>
    </row>
    <row r="15" spans="1:31" ht="14.1" customHeight="1">
      <c r="G15" s="329"/>
      <c r="I15" s="329"/>
      <c r="K15" s="329"/>
      <c r="M15" s="329"/>
      <c r="O15" s="329"/>
      <c r="Q15" s="329"/>
      <c r="S15" s="329"/>
      <c r="T15" s="329"/>
      <c r="U15" s="329"/>
      <c r="V15" s="329"/>
      <c r="W15" s="329"/>
      <c r="Y15" s="329"/>
      <c r="AA15" s="329"/>
      <c r="AC15" s="329"/>
      <c r="AE15" s="329"/>
    </row>
    <row r="16" spans="1:31" ht="14.1" customHeight="1">
      <c r="A16" s="316" t="s">
        <v>347</v>
      </c>
      <c r="F16" s="330"/>
      <c r="G16" s="331">
        <v>3882074476</v>
      </c>
      <c r="H16" s="330"/>
      <c r="I16" s="331">
        <v>438704620</v>
      </c>
      <c r="J16" s="330"/>
      <c r="K16" s="331">
        <v>600000000</v>
      </c>
      <c r="L16" s="330"/>
      <c r="M16" s="331">
        <v>9073902779</v>
      </c>
      <c r="N16" s="330"/>
      <c r="O16" s="331">
        <v>-30740941</v>
      </c>
      <c r="P16" s="330"/>
      <c r="Q16" s="331">
        <v>844954</v>
      </c>
      <c r="R16" s="330"/>
      <c r="S16" s="326">
        <v>0</v>
      </c>
      <c r="X16" s="330"/>
      <c r="Y16" s="330">
        <f>SUM(O16:S16)</f>
        <v>-29895987</v>
      </c>
      <c r="AA16" s="330">
        <f>SUM(G16:M16,Y16)</f>
        <v>13964785888</v>
      </c>
      <c r="AC16" s="331">
        <v>329856036</v>
      </c>
      <c r="AE16" s="330">
        <f>SUM(AA16:AC16)</f>
        <v>14294641924</v>
      </c>
    </row>
    <row r="17" spans="1:31" ht="14.1" customHeight="1">
      <c r="A17" s="325" t="s">
        <v>344</v>
      </c>
      <c r="E17" s="328">
        <v>28</v>
      </c>
      <c r="G17" s="330">
        <v>0</v>
      </c>
      <c r="I17" s="330">
        <v>0</v>
      </c>
      <c r="K17" s="330">
        <v>0</v>
      </c>
      <c r="M17" s="330">
        <v>-1015149794</v>
      </c>
      <c r="O17" s="330">
        <v>0</v>
      </c>
      <c r="Q17" s="330">
        <v>0</v>
      </c>
      <c r="S17" s="330">
        <v>0</v>
      </c>
      <c r="T17" s="330"/>
      <c r="U17" s="330"/>
      <c r="V17" s="330"/>
      <c r="W17" s="330"/>
      <c r="Y17" s="330">
        <f>SUM(O17:S17)</f>
        <v>0</v>
      </c>
      <c r="AA17" s="330">
        <f>SUM(G17:M17,Y17)</f>
        <v>-1015149794</v>
      </c>
      <c r="AC17" s="330">
        <v>0</v>
      </c>
      <c r="AE17" s="330">
        <f>SUM(AA17:AC17)</f>
        <v>-1015149794</v>
      </c>
    </row>
    <row r="18" spans="1:31" ht="14.1" customHeight="1">
      <c r="A18" s="325" t="s">
        <v>341</v>
      </c>
      <c r="F18" s="330"/>
      <c r="G18" s="330"/>
      <c r="H18" s="330"/>
      <c r="I18" s="330"/>
      <c r="J18" s="330"/>
      <c r="K18" s="330"/>
      <c r="L18" s="330"/>
      <c r="M18" s="330"/>
      <c r="N18" s="330"/>
      <c r="O18" s="330"/>
      <c r="P18" s="330"/>
      <c r="Q18" s="330"/>
      <c r="R18" s="330"/>
      <c r="S18" s="330"/>
      <c r="T18" s="330"/>
      <c r="U18" s="330"/>
      <c r="V18" s="330"/>
      <c r="W18" s="330"/>
      <c r="X18" s="330"/>
      <c r="Y18" s="330"/>
      <c r="Z18" s="330"/>
      <c r="AA18" s="330"/>
      <c r="AB18" s="330"/>
      <c r="AC18" s="330"/>
      <c r="AD18" s="330"/>
      <c r="AE18" s="330"/>
    </row>
    <row r="19" spans="1:31" ht="14.1" customHeight="1">
      <c r="B19" s="325" t="s">
        <v>342</v>
      </c>
      <c r="G19" s="330">
        <v>0</v>
      </c>
      <c r="I19" s="330">
        <v>0</v>
      </c>
      <c r="K19" s="330">
        <v>0</v>
      </c>
      <c r="M19" s="330">
        <v>0</v>
      </c>
      <c r="O19" s="330">
        <v>0</v>
      </c>
      <c r="Q19" s="330">
        <v>0</v>
      </c>
      <c r="S19" s="330">
        <v>0</v>
      </c>
      <c r="T19" s="330"/>
      <c r="U19" s="330"/>
      <c r="V19" s="330"/>
      <c r="W19" s="330"/>
      <c r="Y19" s="330">
        <f>SUM(O19:S19)</f>
        <v>0</v>
      </c>
      <c r="AA19" s="330">
        <f>SUM(G19:M19,Y19)</f>
        <v>0</v>
      </c>
      <c r="AC19" s="330">
        <v>-360000724</v>
      </c>
      <c r="AE19" s="330">
        <f>SUM(AA19:AC19)</f>
        <v>-360000724</v>
      </c>
    </row>
    <row r="20" spans="1:31" ht="14.1" customHeight="1">
      <c r="A20" s="325" t="s">
        <v>345</v>
      </c>
      <c r="G20" s="330"/>
      <c r="I20" s="330"/>
      <c r="K20" s="330"/>
      <c r="M20" s="330"/>
      <c r="O20" s="330"/>
      <c r="Q20" s="330"/>
      <c r="S20" s="330"/>
      <c r="T20" s="330"/>
      <c r="U20" s="330"/>
      <c r="V20" s="330"/>
      <c r="W20" s="330"/>
      <c r="Y20" s="330">
        <f>SUM(O20:S20)</f>
        <v>0</v>
      </c>
      <c r="AA20" s="330">
        <f>SUM(G20:M20,Y20)</f>
        <v>0</v>
      </c>
      <c r="AC20" s="330"/>
      <c r="AE20" s="330"/>
    </row>
    <row r="21" spans="1:31" ht="14.1" customHeight="1">
      <c r="B21" s="325" t="s">
        <v>346</v>
      </c>
      <c r="G21" s="330">
        <v>0</v>
      </c>
      <c r="H21" s="330"/>
      <c r="I21" s="330">
        <v>0</v>
      </c>
      <c r="J21" s="330"/>
      <c r="K21" s="330">
        <v>0</v>
      </c>
      <c r="L21" s="330"/>
      <c r="M21" s="330">
        <v>0</v>
      </c>
      <c r="N21" s="330"/>
      <c r="O21" s="330">
        <v>0</v>
      </c>
      <c r="P21" s="330"/>
      <c r="Q21" s="330">
        <v>0</v>
      </c>
      <c r="R21" s="330"/>
      <c r="S21" s="330">
        <v>0</v>
      </c>
      <c r="T21" s="330"/>
      <c r="U21" s="330"/>
      <c r="V21" s="330"/>
      <c r="W21" s="330"/>
      <c r="X21" s="330"/>
      <c r="Y21" s="330">
        <f>SUM(O21:S21)</f>
        <v>0</v>
      </c>
      <c r="Z21" s="330"/>
      <c r="AA21" s="330">
        <f>SUM(G21:M21,Y21)</f>
        <v>0</v>
      </c>
      <c r="AB21" s="330"/>
      <c r="AC21" s="330">
        <v>-20</v>
      </c>
      <c r="AD21" s="330"/>
      <c r="AE21" s="330">
        <f>SUM(AA21:AC21)</f>
        <v>-20</v>
      </c>
    </row>
    <row r="22" spans="1:31" ht="14.1" customHeight="1">
      <c r="A22" s="325" t="s">
        <v>343</v>
      </c>
      <c r="G22" s="332">
        <v>0</v>
      </c>
      <c r="I22" s="332">
        <v>0</v>
      </c>
      <c r="K22" s="332">
        <v>0</v>
      </c>
      <c r="M22" s="332">
        <v>5171304421</v>
      </c>
      <c r="O22" s="332">
        <v>-9508303</v>
      </c>
      <c r="Q22" s="332">
        <v>-651263</v>
      </c>
      <c r="S22" s="332">
        <v>12315204</v>
      </c>
      <c r="T22" s="330"/>
      <c r="U22" s="332"/>
      <c r="V22" s="330"/>
      <c r="W22" s="332"/>
      <c r="Y22" s="332">
        <f t="shared" ref="Y22" si="0">SUM(O22:S22)</f>
        <v>2155638</v>
      </c>
      <c r="AA22" s="332">
        <f t="shared" ref="AA22" si="1">SUM(G22:M22,Y22)</f>
        <v>5173460059</v>
      </c>
      <c r="AC22" s="332">
        <v>220120115</v>
      </c>
      <c r="AE22" s="332">
        <f t="shared" ref="AE22" si="2">SUM(AA22:AC22)</f>
        <v>5393580174</v>
      </c>
    </row>
    <row r="23" spans="1:31" ht="14.1" customHeight="1">
      <c r="G23" s="330"/>
      <c r="I23" s="330"/>
      <c r="K23" s="330"/>
      <c r="M23" s="330"/>
      <c r="O23" s="330"/>
      <c r="Q23" s="330"/>
      <c r="S23" s="330"/>
      <c r="T23" s="330"/>
      <c r="U23" s="330"/>
      <c r="V23" s="330"/>
      <c r="W23" s="330"/>
      <c r="Y23" s="330"/>
      <c r="AA23" s="330"/>
      <c r="AC23" s="330"/>
      <c r="AE23" s="330"/>
    </row>
    <row r="24" spans="1:31" ht="14.1" customHeight="1" thickBot="1">
      <c r="A24" s="316" t="s">
        <v>348</v>
      </c>
      <c r="G24" s="333">
        <f>SUM(G16:G22)</f>
        <v>3882074476</v>
      </c>
      <c r="I24" s="333">
        <f>SUM(I16:I22)</f>
        <v>438704620</v>
      </c>
      <c r="K24" s="333">
        <f>SUM(K16:K22)</f>
        <v>600000000</v>
      </c>
      <c r="M24" s="333">
        <f>SUM(M16:M22)</f>
        <v>13230057406</v>
      </c>
      <c r="O24" s="333">
        <f>SUM(O16:O22)</f>
        <v>-40249244</v>
      </c>
      <c r="Q24" s="333">
        <f>SUM(Q16:Q22)</f>
        <v>193691</v>
      </c>
      <c r="S24" s="333">
        <f>SUM(S16:S22)</f>
        <v>12315204</v>
      </c>
      <c r="T24" s="330"/>
      <c r="U24" s="333">
        <f>SUM(U16:U22)</f>
        <v>0</v>
      </c>
      <c r="V24" s="330"/>
      <c r="W24" s="333">
        <f>SUM(W16:W22)</f>
        <v>0</v>
      </c>
      <c r="Y24" s="333">
        <f>SUM(Y16:Y22)</f>
        <v>-27740349</v>
      </c>
      <c r="AA24" s="333">
        <f>SUM(AA16:AA22)</f>
        <v>18123096153</v>
      </c>
      <c r="AC24" s="333">
        <f>SUM(AC16:AC22)</f>
        <v>189975407</v>
      </c>
      <c r="AE24" s="333">
        <f>SUM(AE16:AE22)</f>
        <v>18313071560</v>
      </c>
    </row>
    <row r="25" spans="1:31" ht="14.1" customHeight="1" thickTop="1">
      <c r="G25" s="334"/>
      <c r="I25" s="334"/>
      <c r="K25" s="334"/>
      <c r="M25" s="334"/>
      <c r="O25" s="334"/>
      <c r="Q25" s="334"/>
      <c r="S25" s="334"/>
      <c r="T25" s="334"/>
      <c r="U25" s="334"/>
      <c r="V25" s="334"/>
      <c r="W25" s="334"/>
      <c r="Y25" s="334"/>
      <c r="AA25" s="334"/>
      <c r="AC25" s="334"/>
      <c r="AE25" s="334"/>
    </row>
    <row r="26" spans="1:31" ht="14.1" customHeight="1">
      <c r="F26" s="330"/>
      <c r="G26" s="330"/>
      <c r="H26" s="330"/>
      <c r="I26" s="330"/>
      <c r="J26" s="330"/>
      <c r="K26" s="330"/>
      <c r="L26" s="330"/>
      <c r="M26" s="330"/>
      <c r="O26" s="330"/>
      <c r="P26" s="330"/>
      <c r="Q26" s="330"/>
      <c r="R26" s="330"/>
      <c r="S26" s="330"/>
      <c r="T26" s="330"/>
      <c r="U26" s="330"/>
      <c r="V26" s="330"/>
      <c r="W26" s="330"/>
      <c r="Y26" s="330"/>
      <c r="AA26" s="330"/>
      <c r="AC26" s="330"/>
      <c r="AE26" s="330"/>
    </row>
    <row r="27" spans="1:31" ht="14.1" customHeight="1">
      <c r="A27" s="316" t="s">
        <v>591</v>
      </c>
      <c r="F27" s="330"/>
      <c r="G27" s="331">
        <f>SUM(G24)</f>
        <v>3882074476</v>
      </c>
      <c r="H27" s="330"/>
      <c r="I27" s="331">
        <f>SUM(I24)</f>
        <v>438704620</v>
      </c>
      <c r="J27" s="330"/>
      <c r="K27" s="331">
        <f>SUM(K24)</f>
        <v>600000000</v>
      </c>
      <c r="L27" s="330"/>
      <c r="M27" s="331">
        <f>SUM(M24)</f>
        <v>13230057406</v>
      </c>
      <c r="N27" s="330"/>
      <c r="O27" s="331">
        <v>-30815537</v>
      </c>
      <c r="P27" s="330"/>
      <c r="Q27" s="331">
        <f>SUM(Q24)</f>
        <v>193691</v>
      </c>
      <c r="R27" s="330"/>
      <c r="S27" s="331">
        <f>SUM(S24)</f>
        <v>12315204</v>
      </c>
      <c r="T27" s="331"/>
      <c r="U27" s="331">
        <v>-9433707</v>
      </c>
      <c r="V27" s="331"/>
      <c r="W27" s="326" t="s">
        <v>153</v>
      </c>
      <c r="X27" s="330"/>
      <c r="Y27" s="331">
        <f>SUM(Y24)</f>
        <v>-27740349</v>
      </c>
      <c r="AA27" s="331">
        <f>SUM(AA24)</f>
        <v>18123096153</v>
      </c>
      <c r="AC27" s="331">
        <f>SUM(AC24)</f>
        <v>189975407</v>
      </c>
      <c r="AE27" s="330">
        <f>+AE24</f>
        <v>18313071560</v>
      </c>
    </row>
    <row r="28" spans="1:31" ht="14.1" customHeight="1">
      <c r="A28" s="325" t="s">
        <v>662</v>
      </c>
      <c r="F28" s="330"/>
      <c r="G28" s="330">
        <v>0</v>
      </c>
      <c r="I28" s="330">
        <v>0</v>
      </c>
      <c r="K28" s="330">
        <v>0</v>
      </c>
      <c r="L28" s="330"/>
      <c r="M28" s="330">
        <v>0</v>
      </c>
      <c r="N28" s="330"/>
      <c r="O28" s="330">
        <v>0</v>
      </c>
      <c r="P28" s="330"/>
      <c r="Q28" s="330">
        <v>0</v>
      </c>
      <c r="R28" s="330"/>
      <c r="S28" s="330">
        <v>0</v>
      </c>
      <c r="T28" s="330"/>
      <c r="U28" s="330">
        <v>0</v>
      </c>
      <c r="V28" s="330"/>
      <c r="W28" s="330">
        <v>0</v>
      </c>
      <c r="X28" s="330"/>
      <c r="Y28" s="330">
        <f>SUM(O28:W28)</f>
        <v>0</v>
      </c>
      <c r="Z28" s="330"/>
      <c r="AA28" s="330">
        <f t="shared" ref="AA28:AA37" si="3">SUM(G28:M28,Y28)</f>
        <v>0</v>
      </c>
      <c r="AB28" s="330"/>
      <c r="AC28" s="330">
        <f>+'10 CONSO (T)'!AB26</f>
        <v>3182841248</v>
      </c>
      <c r="AD28" s="330"/>
      <c r="AE28" s="330">
        <f t="shared" ref="AE28:AE37" si="4">SUM(AA28:AC28)</f>
        <v>3182841248</v>
      </c>
    </row>
    <row r="29" spans="1:31" ht="14.1" customHeight="1">
      <c r="A29" s="325" t="s">
        <v>664</v>
      </c>
      <c r="F29" s="330"/>
      <c r="G29" s="330"/>
      <c r="H29" s="330"/>
      <c r="I29" s="330"/>
      <c r="J29" s="330"/>
      <c r="K29" s="330"/>
      <c r="L29" s="330"/>
      <c r="M29" s="330"/>
      <c r="N29" s="330"/>
      <c r="O29" s="330"/>
      <c r="P29" s="330"/>
      <c r="Q29" s="330"/>
      <c r="R29" s="330"/>
      <c r="S29" s="330"/>
      <c r="T29" s="330"/>
      <c r="U29" s="330"/>
      <c r="V29" s="330"/>
      <c r="W29" s="330"/>
      <c r="X29" s="330"/>
      <c r="Y29" s="330"/>
      <c r="Z29" s="330"/>
      <c r="AA29" s="330"/>
      <c r="AB29" s="330"/>
      <c r="AC29" s="330"/>
      <c r="AD29" s="330"/>
      <c r="AE29" s="330"/>
    </row>
    <row r="30" spans="1:31" ht="14.1" customHeight="1">
      <c r="B30" s="325" t="s">
        <v>665</v>
      </c>
      <c r="G30" s="330">
        <v>0</v>
      </c>
      <c r="I30" s="330">
        <v>0</v>
      </c>
      <c r="K30" s="330">
        <v>0</v>
      </c>
      <c r="M30" s="330">
        <v>0</v>
      </c>
      <c r="O30" s="330">
        <v>0</v>
      </c>
      <c r="Q30" s="330">
        <v>0</v>
      </c>
      <c r="S30" s="330">
        <v>0</v>
      </c>
      <c r="T30" s="330"/>
      <c r="U30" s="330">
        <v>0</v>
      </c>
      <c r="V30" s="330"/>
      <c r="W30" s="330">
        <v>0</v>
      </c>
      <c r="Y30" s="330">
        <f>SUM(O30:W30)</f>
        <v>0</v>
      </c>
      <c r="AA30" s="330">
        <f>SUM(G30:M30,Y30)</f>
        <v>0</v>
      </c>
      <c r="AC30" s="330">
        <f>+'10 CONSO (T)'!AB31</f>
        <v>5767504</v>
      </c>
      <c r="AE30" s="330">
        <f>SUM(AA30:AC30)</f>
        <v>5767504</v>
      </c>
    </row>
    <row r="31" spans="1:31" ht="14.1" customHeight="1">
      <c r="A31" s="325" t="s">
        <v>344</v>
      </c>
      <c r="F31" s="330"/>
      <c r="G31" s="330">
        <v>0</v>
      </c>
      <c r="I31" s="330">
        <v>0</v>
      </c>
      <c r="K31" s="330">
        <v>0</v>
      </c>
      <c r="L31" s="330"/>
      <c r="M31" s="330">
        <f>+'10 CONSO (T)'!L27</f>
        <v>-3398755769</v>
      </c>
      <c r="N31" s="330"/>
      <c r="O31" s="330">
        <v>0</v>
      </c>
      <c r="P31" s="330"/>
      <c r="Q31" s="330">
        <v>0</v>
      </c>
      <c r="R31" s="330"/>
      <c r="S31" s="330">
        <v>0</v>
      </c>
      <c r="T31" s="330"/>
      <c r="U31" s="330">
        <v>0</v>
      </c>
      <c r="V31" s="330"/>
      <c r="W31" s="330">
        <v>0</v>
      </c>
      <c r="X31" s="330"/>
      <c r="Y31" s="330">
        <f t="shared" ref="Y31:Y37" si="5">SUM(O31:W31)</f>
        <v>0</v>
      </c>
      <c r="Z31" s="330"/>
      <c r="AA31" s="330">
        <f t="shared" si="3"/>
        <v>-3398755769</v>
      </c>
      <c r="AB31" s="330"/>
      <c r="AC31" s="330">
        <v>0</v>
      </c>
      <c r="AD31" s="330"/>
      <c r="AE31" s="330">
        <f t="shared" si="4"/>
        <v>-3398755769</v>
      </c>
    </row>
    <row r="32" spans="1:31" ht="14.1" customHeight="1">
      <c r="A32" s="325" t="s">
        <v>341</v>
      </c>
      <c r="F32" s="330"/>
      <c r="G32" s="330"/>
      <c r="H32" s="330"/>
      <c r="I32" s="330"/>
      <c r="J32" s="330"/>
      <c r="K32" s="330"/>
      <c r="L32" s="330"/>
      <c r="M32" s="330"/>
      <c r="N32" s="330"/>
      <c r="O32" s="330"/>
      <c r="P32" s="330"/>
      <c r="Q32" s="330"/>
      <c r="R32" s="330"/>
      <c r="S32" s="330"/>
      <c r="T32" s="330"/>
      <c r="U32" s="330"/>
      <c r="V32" s="330"/>
      <c r="W32" s="330"/>
      <c r="X32" s="330"/>
      <c r="Y32" s="330"/>
      <c r="Z32" s="330"/>
      <c r="AA32" s="330"/>
      <c r="AB32" s="330"/>
      <c r="AC32" s="330"/>
      <c r="AD32" s="330"/>
      <c r="AE32" s="330"/>
    </row>
    <row r="33" spans="1:31" ht="14.1" customHeight="1">
      <c r="B33" s="325" t="s">
        <v>342</v>
      </c>
      <c r="F33" s="330"/>
      <c r="G33" s="330">
        <v>0</v>
      </c>
      <c r="I33" s="330">
        <v>0</v>
      </c>
      <c r="K33" s="330">
        <v>0</v>
      </c>
      <c r="L33" s="330"/>
      <c r="M33" s="330">
        <v>0</v>
      </c>
      <c r="N33" s="330"/>
      <c r="O33" s="330">
        <v>0</v>
      </c>
      <c r="P33" s="330"/>
      <c r="Q33" s="330">
        <v>0</v>
      </c>
      <c r="R33" s="330"/>
      <c r="S33" s="330">
        <v>0</v>
      </c>
      <c r="T33" s="330"/>
      <c r="U33" s="330">
        <v>0</v>
      </c>
      <c r="V33" s="330"/>
      <c r="W33" s="330">
        <v>0</v>
      </c>
      <c r="X33" s="330"/>
      <c r="Y33" s="330">
        <f t="shared" si="5"/>
        <v>0</v>
      </c>
      <c r="Z33" s="330"/>
      <c r="AA33" s="330">
        <f t="shared" si="3"/>
        <v>0</v>
      </c>
      <c r="AB33" s="330"/>
      <c r="AC33" s="330">
        <f>+'10 CONSO (T)'!AB29</f>
        <v>-1119</v>
      </c>
      <c r="AD33" s="330"/>
      <c r="AE33" s="330">
        <f t="shared" si="4"/>
        <v>-1119</v>
      </c>
    </row>
    <row r="34" spans="1:31" ht="14.1" customHeight="1">
      <c r="A34" s="325" t="s">
        <v>663</v>
      </c>
      <c r="F34" s="330"/>
      <c r="G34" s="330"/>
      <c r="H34" s="330"/>
      <c r="I34" s="330"/>
      <c r="J34" s="330"/>
      <c r="K34" s="330"/>
      <c r="L34" s="330"/>
      <c r="M34" s="330"/>
      <c r="N34" s="330"/>
      <c r="O34" s="330"/>
      <c r="P34" s="330"/>
      <c r="Q34" s="330"/>
      <c r="R34" s="330"/>
      <c r="S34" s="330"/>
      <c r="T34" s="330"/>
      <c r="U34" s="330"/>
      <c r="V34" s="330"/>
      <c r="W34" s="330"/>
      <c r="X34" s="330"/>
      <c r="Y34" s="330">
        <f t="shared" si="5"/>
        <v>0</v>
      </c>
      <c r="Z34" s="330"/>
      <c r="AA34" s="330">
        <f t="shared" si="3"/>
        <v>0</v>
      </c>
      <c r="AB34" s="330"/>
      <c r="AC34" s="330"/>
      <c r="AD34" s="330"/>
      <c r="AE34" s="330">
        <f t="shared" si="4"/>
        <v>0</v>
      </c>
    </row>
    <row r="35" spans="1:31" ht="14.1" customHeight="1">
      <c r="B35" s="325" t="s">
        <v>660</v>
      </c>
      <c r="F35" s="330"/>
      <c r="G35" s="330">
        <v>0</v>
      </c>
      <c r="I35" s="330">
        <v>0</v>
      </c>
      <c r="K35" s="330">
        <v>0</v>
      </c>
      <c r="L35" s="330"/>
      <c r="M35" s="330">
        <v>0</v>
      </c>
      <c r="N35" s="330"/>
      <c r="O35" s="330">
        <v>0</v>
      </c>
      <c r="P35" s="330"/>
      <c r="Q35" s="330">
        <v>0</v>
      </c>
      <c r="R35" s="330"/>
      <c r="S35" s="330">
        <v>0</v>
      </c>
      <c r="T35" s="330"/>
      <c r="U35" s="330">
        <v>0</v>
      </c>
      <c r="V35" s="330"/>
      <c r="W35" s="330">
        <f>+'10 CONSO (T)'!V33</f>
        <v>3622556729</v>
      </c>
      <c r="X35" s="330"/>
      <c r="Y35" s="330">
        <f t="shared" si="5"/>
        <v>3622556729</v>
      </c>
      <c r="Z35" s="330"/>
      <c r="AA35" s="330">
        <f t="shared" si="3"/>
        <v>3622556729</v>
      </c>
      <c r="AB35" s="330"/>
      <c r="AC35" s="330">
        <f>+'10 CONSO (T)'!AB33</f>
        <v>-958287736</v>
      </c>
      <c r="AD35" s="330"/>
      <c r="AE35" s="330">
        <f t="shared" si="4"/>
        <v>2664268993</v>
      </c>
    </row>
    <row r="36" spans="1:31" ht="14.1" customHeight="1">
      <c r="A36" s="325" t="s">
        <v>666</v>
      </c>
      <c r="G36" s="330"/>
      <c r="I36" s="330"/>
      <c r="K36" s="330"/>
      <c r="M36" s="330"/>
      <c r="O36" s="330"/>
      <c r="Q36" s="330"/>
      <c r="S36" s="330"/>
      <c r="T36" s="330"/>
      <c r="U36" s="330"/>
      <c r="V36" s="330"/>
      <c r="W36" s="330"/>
      <c r="Y36" s="330">
        <f t="shared" si="5"/>
        <v>0</v>
      </c>
      <c r="AA36" s="330">
        <f t="shared" si="3"/>
        <v>0</v>
      </c>
      <c r="AC36" s="330"/>
      <c r="AE36" s="330">
        <f t="shared" si="4"/>
        <v>0</v>
      </c>
    </row>
    <row r="37" spans="1:31" ht="14.1" customHeight="1">
      <c r="B37" s="325" t="s">
        <v>667</v>
      </c>
      <c r="G37" s="332">
        <v>0</v>
      </c>
      <c r="I37" s="332">
        <v>0</v>
      </c>
      <c r="K37" s="332">
        <v>0</v>
      </c>
      <c r="M37" s="332">
        <f>+'10 CONSO (T)'!L34</f>
        <v>3588666302</v>
      </c>
      <c r="O37" s="332">
        <f>+'10 CONSO (T)'!N34</f>
        <v>-27983635</v>
      </c>
      <c r="Q37" s="332">
        <f>+'10 CONSO (T)'!P34</f>
        <v>-87212743</v>
      </c>
      <c r="S37" s="332">
        <f>+'10 CONSO (T)'!R34</f>
        <v>-157557</v>
      </c>
      <c r="T37" s="330"/>
      <c r="U37" s="332">
        <f>+'10 CONSO (T)'!T34</f>
        <v>-7321677</v>
      </c>
      <c r="V37" s="330"/>
      <c r="W37" s="332" t="str">
        <f>+'10 CONSO (T)'!V34</f>
        <v>-</v>
      </c>
      <c r="Y37" s="332">
        <f t="shared" si="5"/>
        <v>-122675612</v>
      </c>
      <c r="AA37" s="332">
        <f t="shared" si="3"/>
        <v>3465990690</v>
      </c>
      <c r="AC37" s="332">
        <f>+'10 CONSO (T)'!AB34</f>
        <v>519147590</v>
      </c>
      <c r="AE37" s="332">
        <f t="shared" si="4"/>
        <v>3985138280</v>
      </c>
    </row>
    <row r="38" spans="1:31" ht="14.1" customHeight="1">
      <c r="G38" s="330"/>
      <c r="I38" s="330"/>
      <c r="K38" s="330"/>
      <c r="M38" s="330"/>
      <c r="O38" s="330"/>
      <c r="Q38" s="330"/>
      <c r="S38" s="330"/>
      <c r="T38" s="330"/>
      <c r="U38" s="330"/>
      <c r="V38" s="330"/>
      <c r="W38" s="330"/>
      <c r="Y38" s="330"/>
      <c r="AA38" s="330"/>
      <c r="AC38" s="330"/>
      <c r="AE38" s="330"/>
    </row>
    <row r="39" spans="1:31" ht="14.1" customHeight="1" thickBot="1">
      <c r="A39" s="316" t="s">
        <v>592</v>
      </c>
      <c r="G39" s="333">
        <f>SUM(G27:G37)</f>
        <v>3882074476</v>
      </c>
      <c r="I39" s="333">
        <f>SUM(I27:I37)</f>
        <v>438704620</v>
      </c>
      <c r="K39" s="333">
        <f>SUM(K27:K37)</f>
        <v>600000000</v>
      </c>
      <c r="M39" s="333">
        <f>SUM(M27:M37)</f>
        <v>13419967939</v>
      </c>
      <c r="O39" s="333">
        <f>SUM(O27:O37)</f>
        <v>-58799172</v>
      </c>
      <c r="Q39" s="333">
        <f>SUM(Q27:Q37)</f>
        <v>-87019052</v>
      </c>
      <c r="S39" s="333">
        <f>SUM(S27:S37)</f>
        <v>12157647</v>
      </c>
      <c r="T39" s="330"/>
      <c r="U39" s="333">
        <f>SUM(U27:U37)</f>
        <v>-16755384</v>
      </c>
      <c r="V39" s="330"/>
      <c r="W39" s="333">
        <f>SUM(W27:W37)</f>
        <v>3622556729</v>
      </c>
      <c r="Y39" s="333">
        <f>SUM(Y27:Y37)</f>
        <v>3472140768</v>
      </c>
      <c r="AA39" s="333">
        <f>SUM(AA27:AA37)</f>
        <v>21812887803</v>
      </c>
      <c r="AC39" s="333">
        <f>SUM(AC27:AC37)</f>
        <v>2939442894</v>
      </c>
      <c r="AE39" s="333">
        <f>SUM(AE27:AE37)</f>
        <v>24752330697</v>
      </c>
    </row>
    <row r="40" spans="1:31" s="335" customFormat="1" ht="14.1" customHeight="1" thickTop="1">
      <c r="E40" s="328"/>
      <c r="F40" s="330"/>
      <c r="G40" s="330"/>
      <c r="H40" s="330"/>
      <c r="I40" s="330"/>
      <c r="J40" s="330"/>
      <c r="K40" s="330"/>
      <c r="L40" s="330"/>
      <c r="M40" s="330"/>
      <c r="N40" s="330"/>
      <c r="O40" s="330"/>
      <c r="P40" s="330"/>
      <c r="Q40" s="330"/>
      <c r="R40" s="330"/>
      <c r="S40" s="330"/>
      <c r="T40" s="330"/>
      <c r="U40" s="330"/>
      <c r="V40" s="330"/>
      <c r="W40" s="330"/>
      <c r="X40" s="330"/>
      <c r="Y40" s="330"/>
      <c r="Z40" s="330"/>
      <c r="AA40" s="330"/>
      <c r="AB40" s="330"/>
      <c r="AC40" s="330"/>
      <c r="AD40" s="330"/>
      <c r="AE40" s="330"/>
    </row>
    <row r="41" spans="1:31" s="335" customFormat="1" ht="14.1" customHeight="1">
      <c r="E41" s="328"/>
      <c r="F41" s="330"/>
      <c r="G41" s="330"/>
      <c r="H41" s="330"/>
      <c r="I41" s="330"/>
      <c r="J41" s="330"/>
      <c r="K41" s="330"/>
      <c r="L41" s="330"/>
      <c r="M41" s="330"/>
      <c r="N41" s="330"/>
      <c r="O41" s="330"/>
      <c r="P41" s="330"/>
      <c r="Q41" s="330"/>
      <c r="R41" s="330"/>
      <c r="S41" s="330"/>
      <c r="T41" s="330"/>
      <c r="U41" s="330"/>
      <c r="V41" s="330"/>
      <c r="W41" s="330"/>
      <c r="X41" s="330"/>
      <c r="Y41" s="330"/>
      <c r="Z41" s="330"/>
      <c r="AA41" s="330"/>
      <c r="AB41" s="330"/>
      <c r="AC41" s="330"/>
      <c r="AD41" s="330"/>
      <c r="AE41" s="330"/>
    </row>
    <row r="42" spans="1:31" s="335" customFormat="1" ht="14.1" customHeight="1">
      <c r="E42" s="328"/>
      <c r="F42" s="330"/>
      <c r="G42" s="330"/>
      <c r="H42" s="330"/>
      <c r="I42" s="330"/>
      <c r="J42" s="330"/>
      <c r="K42" s="330"/>
      <c r="L42" s="330"/>
      <c r="M42" s="330"/>
      <c r="N42" s="330"/>
      <c r="O42" s="330"/>
      <c r="P42" s="330"/>
      <c r="Q42" s="330"/>
      <c r="R42" s="330"/>
      <c r="S42" s="330"/>
      <c r="T42" s="330"/>
      <c r="U42" s="330"/>
      <c r="V42" s="330"/>
      <c r="W42" s="330"/>
      <c r="X42" s="330"/>
      <c r="Y42" s="330"/>
      <c r="Z42" s="330"/>
      <c r="AA42" s="330"/>
      <c r="AB42" s="330"/>
      <c r="AC42" s="330"/>
      <c r="AD42" s="330"/>
      <c r="AE42" s="330"/>
    </row>
    <row r="43" spans="1:31" s="335" customFormat="1" ht="14.1" customHeight="1">
      <c r="E43" s="328"/>
      <c r="F43" s="330"/>
      <c r="G43" s="330"/>
      <c r="H43" s="330"/>
      <c r="I43" s="330"/>
      <c r="J43" s="330"/>
      <c r="K43" s="330"/>
      <c r="L43" s="330"/>
      <c r="M43" s="330"/>
      <c r="N43" s="330"/>
      <c r="O43" s="330"/>
      <c r="P43" s="330"/>
      <c r="Q43" s="330"/>
      <c r="R43" s="330"/>
      <c r="S43" s="330"/>
      <c r="T43" s="330"/>
      <c r="U43" s="330"/>
      <c r="V43" s="330"/>
      <c r="W43" s="330"/>
      <c r="X43" s="330"/>
      <c r="Y43" s="330"/>
      <c r="Z43" s="330"/>
      <c r="AA43" s="330"/>
      <c r="AB43" s="330"/>
      <c r="AC43" s="330"/>
      <c r="AD43" s="330"/>
      <c r="AE43" s="330"/>
    </row>
    <row r="44" spans="1:31" s="335" customFormat="1" ht="14.1" customHeight="1">
      <c r="E44" s="328"/>
      <c r="F44" s="330"/>
      <c r="G44" s="330"/>
      <c r="H44" s="330"/>
      <c r="I44" s="330"/>
      <c r="J44" s="330"/>
      <c r="K44" s="330"/>
      <c r="L44" s="330"/>
      <c r="M44" s="330"/>
      <c r="N44" s="330"/>
      <c r="O44" s="330"/>
      <c r="P44" s="330"/>
      <c r="Q44" s="330"/>
      <c r="R44" s="330"/>
      <c r="S44" s="330"/>
      <c r="T44" s="330"/>
      <c r="U44" s="330"/>
      <c r="V44" s="330"/>
      <c r="W44" s="330"/>
      <c r="X44" s="330"/>
      <c r="Y44" s="330"/>
      <c r="Z44" s="330"/>
      <c r="AA44" s="330"/>
      <c r="AB44" s="330"/>
      <c r="AC44" s="330"/>
      <c r="AD44" s="330"/>
      <c r="AE44" s="330"/>
    </row>
    <row r="45" spans="1:31" s="335" customFormat="1" ht="14.1" customHeight="1">
      <c r="E45" s="328"/>
      <c r="F45" s="330"/>
      <c r="G45" s="330"/>
      <c r="H45" s="330"/>
      <c r="I45" s="330"/>
      <c r="J45" s="330"/>
      <c r="K45" s="330"/>
      <c r="L45" s="330"/>
      <c r="M45" s="330"/>
      <c r="N45" s="330"/>
      <c r="O45" s="330"/>
      <c r="P45" s="330"/>
      <c r="Q45" s="330"/>
      <c r="R45" s="330"/>
      <c r="S45" s="330"/>
      <c r="T45" s="330"/>
      <c r="U45" s="330"/>
      <c r="V45" s="330"/>
      <c r="W45" s="330"/>
      <c r="X45" s="330"/>
      <c r="Y45" s="330"/>
      <c r="Z45" s="330"/>
      <c r="AA45" s="330"/>
      <c r="AB45" s="330"/>
      <c r="AC45" s="330"/>
      <c r="AD45" s="330"/>
      <c r="AE45" s="330"/>
    </row>
    <row r="46" spans="1:31" s="335" customFormat="1" ht="14.1" customHeight="1">
      <c r="E46" s="328"/>
      <c r="F46" s="330"/>
      <c r="G46" s="330"/>
      <c r="H46" s="330"/>
      <c r="I46" s="330"/>
      <c r="J46" s="330"/>
      <c r="K46" s="330"/>
      <c r="L46" s="330"/>
      <c r="M46" s="330"/>
      <c r="N46" s="330"/>
      <c r="O46" s="330"/>
      <c r="P46" s="330"/>
      <c r="Q46" s="330"/>
      <c r="R46" s="330"/>
      <c r="S46" s="330"/>
      <c r="T46" s="330"/>
      <c r="U46" s="330"/>
      <c r="V46" s="330"/>
      <c r="W46" s="330"/>
      <c r="X46" s="330"/>
      <c r="Y46" s="330"/>
      <c r="Z46" s="330"/>
      <c r="AA46" s="330"/>
      <c r="AB46" s="330"/>
      <c r="AC46" s="330"/>
      <c r="AD46" s="330"/>
      <c r="AE46" s="330"/>
    </row>
    <row r="47" spans="1:31" s="335" customFormat="1" ht="14.1" customHeight="1">
      <c r="E47" s="328"/>
      <c r="F47" s="330"/>
      <c r="G47" s="330"/>
      <c r="H47" s="330"/>
      <c r="I47" s="330"/>
      <c r="J47" s="330"/>
      <c r="K47" s="330"/>
      <c r="L47" s="330"/>
      <c r="M47" s="330"/>
      <c r="N47" s="330"/>
      <c r="O47" s="330"/>
      <c r="P47" s="330"/>
      <c r="Q47" s="330"/>
      <c r="R47" s="330"/>
      <c r="S47" s="330"/>
      <c r="T47" s="330"/>
      <c r="U47" s="330"/>
      <c r="V47" s="330"/>
      <c r="W47" s="330"/>
      <c r="X47" s="330"/>
      <c r="Y47" s="330"/>
      <c r="Z47" s="330"/>
      <c r="AA47" s="330"/>
      <c r="AB47" s="330"/>
      <c r="AC47" s="330"/>
      <c r="AD47" s="330"/>
      <c r="AE47" s="330"/>
    </row>
    <row r="48" spans="1:31" s="335" customFormat="1" ht="14.1" customHeight="1">
      <c r="E48" s="328"/>
      <c r="F48" s="330"/>
      <c r="G48" s="330"/>
      <c r="H48" s="330"/>
      <c r="I48" s="330"/>
      <c r="J48" s="330"/>
      <c r="K48" s="330"/>
      <c r="L48" s="330"/>
      <c r="M48" s="330"/>
      <c r="N48" s="330"/>
      <c r="O48" s="330"/>
      <c r="P48" s="330"/>
      <c r="Q48" s="330"/>
      <c r="R48" s="330"/>
      <c r="S48" s="330"/>
      <c r="T48" s="330"/>
      <c r="U48" s="330"/>
      <c r="V48" s="330"/>
      <c r="W48" s="330"/>
      <c r="X48" s="330"/>
      <c r="Y48" s="330"/>
      <c r="Z48" s="330"/>
      <c r="AA48" s="330"/>
      <c r="AB48" s="330"/>
      <c r="AC48" s="330"/>
      <c r="AD48" s="330"/>
      <c r="AE48" s="330"/>
    </row>
    <row r="49" spans="1:31" s="335" customFormat="1" ht="14.1" customHeight="1">
      <c r="E49" s="328"/>
      <c r="F49" s="330"/>
      <c r="G49" s="330"/>
      <c r="H49" s="330"/>
      <c r="I49" s="330"/>
      <c r="J49" s="330"/>
      <c r="K49" s="330"/>
      <c r="L49" s="330"/>
      <c r="M49" s="330"/>
      <c r="N49" s="330"/>
      <c r="O49" s="330"/>
      <c r="P49" s="330"/>
      <c r="Q49" s="330"/>
      <c r="R49" s="330"/>
      <c r="S49" s="330"/>
      <c r="T49" s="330"/>
      <c r="U49" s="330"/>
      <c r="V49" s="330"/>
      <c r="W49" s="330"/>
      <c r="X49" s="330"/>
      <c r="Y49" s="330"/>
      <c r="Z49" s="330"/>
      <c r="AA49" s="330"/>
      <c r="AB49" s="330"/>
      <c r="AC49" s="330"/>
      <c r="AD49" s="330"/>
      <c r="AE49" s="330"/>
    </row>
    <row r="50" spans="1:31" s="335" customFormat="1" ht="14.1" customHeight="1">
      <c r="E50" s="328"/>
      <c r="F50" s="330"/>
      <c r="G50" s="330"/>
      <c r="H50" s="330"/>
      <c r="I50" s="330"/>
      <c r="J50" s="330"/>
      <c r="K50" s="330"/>
      <c r="L50" s="330"/>
      <c r="M50" s="330"/>
      <c r="N50" s="330"/>
      <c r="O50" s="330"/>
      <c r="P50" s="330"/>
      <c r="Q50" s="330"/>
      <c r="R50" s="330"/>
      <c r="S50" s="330"/>
      <c r="T50" s="330"/>
      <c r="U50" s="330"/>
      <c r="V50" s="330"/>
      <c r="W50" s="330"/>
      <c r="X50" s="330"/>
      <c r="Y50" s="330"/>
      <c r="Z50" s="330"/>
      <c r="AA50" s="330"/>
      <c r="AB50" s="330"/>
      <c r="AC50" s="330"/>
      <c r="AD50" s="330"/>
      <c r="AE50" s="330"/>
    </row>
    <row r="51" spans="1:31" s="335" customFormat="1" ht="14.1" customHeight="1">
      <c r="E51" s="328"/>
      <c r="F51" s="330"/>
      <c r="G51" s="330"/>
      <c r="H51" s="330"/>
      <c r="I51" s="330"/>
      <c r="J51" s="330"/>
      <c r="K51" s="330"/>
      <c r="L51" s="330"/>
      <c r="M51" s="330"/>
      <c r="N51" s="330"/>
      <c r="O51" s="330"/>
      <c r="P51" s="330"/>
      <c r="Q51" s="330"/>
      <c r="R51" s="330"/>
      <c r="S51" s="330"/>
      <c r="T51" s="330"/>
      <c r="U51" s="330"/>
      <c r="V51" s="330"/>
      <c r="W51" s="330"/>
      <c r="X51" s="330"/>
      <c r="Y51" s="330"/>
      <c r="Z51" s="330"/>
      <c r="AA51" s="330"/>
      <c r="AB51" s="330"/>
      <c r="AC51" s="330"/>
      <c r="AD51" s="330"/>
      <c r="AE51" s="330"/>
    </row>
    <row r="52" spans="1:31" s="335" customFormat="1" ht="14.1" customHeight="1">
      <c r="E52" s="328"/>
      <c r="F52" s="330"/>
      <c r="G52" s="330"/>
      <c r="H52" s="330"/>
      <c r="I52" s="330"/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  <c r="AA52" s="330"/>
      <c r="AB52" s="330"/>
      <c r="AC52" s="330"/>
      <c r="AD52" s="330"/>
      <c r="AE52" s="330"/>
    </row>
    <row r="53" spans="1:31" s="335" customFormat="1" ht="14.1" customHeight="1">
      <c r="E53" s="328"/>
      <c r="F53" s="330"/>
      <c r="G53" s="330"/>
      <c r="H53" s="330"/>
      <c r="I53" s="330"/>
      <c r="J53" s="330"/>
      <c r="K53" s="330"/>
      <c r="L53" s="330"/>
      <c r="M53" s="330"/>
      <c r="N53" s="330"/>
      <c r="O53" s="330"/>
      <c r="P53" s="330"/>
      <c r="Q53" s="330"/>
      <c r="R53" s="330"/>
      <c r="S53" s="330"/>
      <c r="T53" s="330"/>
      <c r="U53" s="330"/>
      <c r="V53" s="330"/>
      <c r="W53" s="330"/>
      <c r="X53" s="330"/>
      <c r="Y53" s="330"/>
      <c r="Z53" s="330"/>
      <c r="AA53" s="330"/>
      <c r="AB53" s="330"/>
      <c r="AC53" s="330"/>
      <c r="AD53" s="330"/>
      <c r="AE53" s="330"/>
    </row>
    <row r="54" spans="1:31" s="335" customFormat="1" ht="14.1" customHeight="1">
      <c r="E54" s="328"/>
      <c r="F54" s="330"/>
      <c r="G54" s="330"/>
      <c r="H54" s="330"/>
      <c r="I54" s="330"/>
      <c r="J54" s="330"/>
      <c r="K54" s="330"/>
      <c r="L54" s="330"/>
      <c r="M54" s="330"/>
      <c r="N54" s="330"/>
      <c r="O54" s="330"/>
      <c r="P54" s="330"/>
      <c r="Q54" s="330"/>
      <c r="R54" s="330"/>
      <c r="S54" s="330"/>
      <c r="T54" s="330"/>
      <c r="U54" s="330"/>
      <c r="V54" s="330"/>
      <c r="W54" s="330"/>
      <c r="X54" s="330"/>
      <c r="Y54" s="330"/>
      <c r="Z54" s="330"/>
      <c r="AA54" s="330"/>
      <c r="AB54" s="330"/>
      <c r="AC54" s="330"/>
      <c r="AD54" s="330"/>
      <c r="AE54" s="330"/>
    </row>
    <row r="55" spans="1:31" s="335" customFormat="1" ht="14.1" customHeight="1">
      <c r="E55" s="328"/>
      <c r="F55" s="330"/>
      <c r="G55" s="330"/>
      <c r="H55" s="330"/>
      <c r="I55" s="330"/>
      <c r="J55" s="330"/>
      <c r="K55" s="330"/>
      <c r="L55" s="330"/>
      <c r="M55" s="330"/>
      <c r="N55" s="330"/>
      <c r="O55" s="330"/>
      <c r="P55" s="330"/>
      <c r="Q55" s="330"/>
      <c r="R55" s="330"/>
      <c r="S55" s="330"/>
      <c r="T55" s="330"/>
      <c r="U55" s="330"/>
      <c r="V55" s="330"/>
      <c r="W55" s="330"/>
      <c r="X55" s="330"/>
      <c r="Y55" s="330"/>
      <c r="Z55" s="330"/>
      <c r="AA55" s="330"/>
      <c r="AB55" s="330"/>
      <c r="AC55" s="330"/>
      <c r="AD55" s="330"/>
      <c r="AE55" s="330"/>
    </row>
    <row r="56" spans="1:31" s="335" customFormat="1" ht="14.1" customHeight="1">
      <c r="E56" s="328"/>
      <c r="F56" s="330"/>
      <c r="G56" s="330"/>
      <c r="H56" s="330"/>
      <c r="I56" s="330"/>
      <c r="J56" s="330"/>
      <c r="K56" s="330"/>
      <c r="L56" s="330"/>
      <c r="M56" s="330"/>
      <c r="N56" s="330"/>
      <c r="O56" s="330"/>
      <c r="P56" s="330"/>
      <c r="Q56" s="330"/>
      <c r="R56" s="330"/>
      <c r="S56" s="330"/>
      <c r="T56" s="330"/>
      <c r="U56" s="330"/>
      <c r="V56" s="330"/>
      <c r="W56" s="330"/>
      <c r="X56" s="330"/>
      <c r="Y56" s="330"/>
      <c r="Z56" s="330"/>
      <c r="AA56" s="330"/>
      <c r="AB56" s="330"/>
      <c r="AC56" s="330"/>
      <c r="AD56" s="330"/>
      <c r="AE56" s="330"/>
    </row>
    <row r="57" spans="1:31" s="335" customFormat="1" ht="14.1" customHeight="1">
      <c r="E57" s="328"/>
      <c r="F57" s="330"/>
      <c r="G57" s="330"/>
      <c r="H57" s="330"/>
      <c r="I57" s="330"/>
      <c r="J57" s="330"/>
      <c r="K57" s="330"/>
      <c r="L57" s="330"/>
      <c r="M57" s="330"/>
      <c r="N57" s="330"/>
      <c r="O57" s="330"/>
      <c r="P57" s="330"/>
      <c r="Q57" s="330"/>
      <c r="R57" s="330"/>
      <c r="S57" s="330"/>
      <c r="T57" s="330"/>
      <c r="U57" s="330"/>
      <c r="V57" s="330"/>
      <c r="W57" s="330"/>
      <c r="X57" s="330"/>
      <c r="Y57" s="330"/>
      <c r="Z57" s="330"/>
      <c r="AA57" s="330"/>
      <c r="AB57" s="330"/>
      <c r="AC57" s="330"/>
      <c r="AD57" s="330"/>
      <c r="AE57" s="330"/>
    </row>
    <row r="58" spans="1:31" s="335" customFormat="1" ht="14.1" customHeight="1">
      <c r="E58" s="328"/>
      <c r="F58" s="330"/>
      <c r="G58" s="330"/>
      <c r="H58" s="330"/>
      <c r="I58" s="330"/>
      <c r="J58" s="330"/>
      <c r="K58" s="330"/>
      <c r="L58" s="330"/>
      <c r="M58" s="330"/>
      <c r="N58" s="330"/>
      <c r="O58" s="330"/>
      <c r="P58" s="330"/>
      <c r="Q58" s="330"/>
      <c r="R58" s="330"/>
      <c r="S58" s="330"/>
      <c r="T58" s="330"/>
      <c r="U58" s="330"/>
      <c r="V58" s="330"/>
      <c r="W58" s="330"/>
      <c r="X58" s="330"/>
      <c r="Y58" s="330"/>
      <c r="Z58" s="330"/>
      <c r="AA58" s="330"/>
      <c r="AB58" s="330"/>
      <c r="AC58" s="330"/>
      <c r="AD58" s="330"/>
      <c r="AE58" s="330"/>
    </row>
    <row r="59" spans="1:31" s="335" customFormat="1" ht="14.1" customHeight="1">
      <c r="E59" s="328"/>
      <c r="F59" s="330"/>
      <c r="G59" s="330"/>
      <c r="H59" s="330"/>
      <c r="I59" s="330"/>
      <c r="J59" s="330"/>
      <c r="K59" s="330"/>
      <c r="L59" s="330"/>
      <c r="M59" s="330"/>
      <c r="N59" s="330"/>
      <c r="O59" s="330"/>
      <c r="P59" s="330"/>
      <c r="Q59" s="330"/>
      <c r="R59" s="330"/>
      <c r="S59" s="330"/>
      <c r="T59" s="330"/>
      <c r="U59" s="330"/>
      <c r="V59" s="330"/>
      <c r="W59" s="330"/>
      <c r="X59" s="330"/>
      <c r="Y59" s="330"/>
      <c r="Z59" s="330"/>
      <c r="AA59" s="330"/>
      <c r="AB59" s="330"/>
      <c r="AC59" s="330"/>
      <c r="AD59" s="330"/>
      <c r="AE59" s="330"/>
    </row>
    <row r="60" spans="1:31" s="335" customFormat="1" ht="14.1" customHeight="1">
      <c r="E60" s="336"/>
      <c r="F60" s="330"/>
      <c r="G60" s="330"/>
      <c r="H60" s="330"/>
      <c r="I60" s="330"/>
      <c r="J60" s="330"/>
      <c r="K60" s="330"/>
      <c r="L60" s="330"/>
      <c r="M60" s="330"/>
      <c r="N60" s="330"/>
      <c r="O60" s="330"/>
      <c r="P60" s="330"/>
      <c r="Q60" s="330"/>
      <c r="R60" s="330"/>
      <c r="S60" s="330"/>
      <c r="T60" s="330"/>
      <c r="U60" s="330"/>
      <c r="V60" s="330"/>
      <c r="W60" s="330"/>
      <c r="X60" s="330"/>
      <c r="Y60" s="330"/>
      <c r="Z60" s="330"/>
      <c r="AA60" s="330"/>
      <c r="AB60" s="330"/>
      <c r="AC60" s="330"/>
      <c r="AD60" s="330"/>
      <c r="AE60" s="330"/>
    </row>
    <row r="61" spans="1:31" ht="20.100000000000001" customHeight="1">
      <c r="A61" s="337" t="str">
        <f>'FS(E)-PL(Yr) 7-8'!A66</f>
        <v>The accompanying notes are an integral part of these consolidated and separate financial statements.</v>
      </c>
      <c r="B61" s="338"/>
      <c r="C61" s="338"/>
      <c r="D61" s="338"/>
      <c r="E61" s="339"/>
      <c r="F61" s="332"/>
      <c r="G61" s="332"/>
      <c r="H61" s="332"/>
      <c r="I61" s="332"/>
      <c r="J61" s="332"/>
      <c r="K61" s="332"/>
      <c r="L61" s="332"/>
      <c r="M61" s="332"/>
      <c r="N61" s="332"/>
      <c r="O61" s="332"/>
      <c r="P61" s="332"/>
      <c r="Q61" s="332"/>
      <c r="R61" s="332"/>
      <c r="S61" s="332"/>
      <c r="T61" s="332"/>
      <c r="U61" s="332"/>
      <c r="V61" s="332"/>
      <c r="W61" s="332"/>
      <c r="X61" s="332"/>
      <c r="Y61" s="332"/>
      <c r="Z61" s="332"/>
      <c r="AA61" s="332"/>
      <c r="AB61" s="332"/>
      <c r="AC61" s="332"/>
      <c r="AD61" s="332"/>
      <c r="AE61" s="332"/>
    </row>
    <row r="62" spans="1:31" ht="14.1" customHeight="1">
      <c r="G62" s="330"/>
      <c r="I62" s="330"/>
      <c r="K62" s="330"/>
      <c r="M62" s="330"/>
      <c r="O62" s="330"/>
      <c r="Q62" s="330"/>
      <c r="S62" s="330"/>
      <c r="T62" s="330"/>
      <c r="U62" s="330"/>
      <c r="V62" s="330"/>
      <c r="W62" s="330"/>
      <c r="Y62" s="330"/>
      <c r="AA62" s="330"/>
      <c r="AC62" s="330"/>
      <c r="AE62" s="330"/>
    </row>
    <row r="63" spans="1:31" ht="14.1" customHeight="1">
      <c r="G63" s="330"/>
      <c r="I63" s="330"/>
      <c r="K63" s="330"/>
      <c r="M63" s="330"/>
      <c r="O63" s="330"/>
      <c r="Q63" s="330"/>
      <c r="S63" s="330"/>
      <c r="T63" s="330"/>
      <c r="U63" s="330"/>
      <c r="V63" s="330"/>
      <c r="W63" s="330"/>
      <c r="Y63" s="330"/>
      <c r="AA63" s="330"/>
      <c r="AC63" s="330"/>
      <c r="AE63" s="330"/>
    </row>
    <row r="106" spans="1:1" ht="14.1" customHeight="1">
      <c r="A106" s="325" t="e">
        <f>#REF!</f>
        <v>#REF!</v>
      </c>
    </row>
  </sheetData>
  <mergeCells count="7">
    <mergeCell ref="K11:M11"/>
    <mergeCell ref="A1:AE1"/>
    <mergeCell ref="A2:AE2"/>
    <mergeCell ref="G6:AE6"/>
    <mergeCell ref="G7:AA7"/>
    <mergeCell ref="O8:Y8"/>
    <mergeCell ref="O9:U9"/>
  </mergeCells>
  <pageMargins left="0.4" right="0.4" top="0.5" bottom="0.6" header="0.49" footer="0.4"/>
  <pageSetup paperSize="9" scale="63" firstPageNumber="9" fitToHeight="0" orientation="landscape" blackAndWhite="1" useFirstPageNumber="1" horizontalDpi="1200" verticalDpi="1200" r:id="rId1"/>
  <headerFooter>
    <oddFooter>&amp;R&amp;"Arial,Regular"&amp;9&amp;P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indexed="11"/>
    <pageSetUpPr fitToPage="1"/>
  </sheetPr>
  <dimension ref="A1:U97"/>
  <sheetViews>
    <sheetView zoomScaleNormal="100" zoomScaleSheetLayoutView="100" workbookViewId="0">
      <selection activeCell="D17" sqref="D17"/>
    </sheetView>
  </sheetViews>
  <sheetFormatPr defaultColWidth="10.5" defaultRowHeight="16.5" customHeight="1"/>
  <cols>
    <col min="1" max="1" width="4.83203125" style="344" customWidth="1"/>
    <col min="2" max="2" width="4.33203125" style="344" customWidth="1"/>
    <col min="3" max="3" width="8" style="344" customWidth="1"/>
    <col min="4" max="4" width="31.1640625" style="344" customWidth="1"/>
    <col min="5" max="5" width="6.83203125" style="345" customWidth="1"/>
    <col min="6" max="6" width="1" style="346" customWidth="1"/>
    <col min="7" max="7" width="15.83203125" style="346" customWidth="1"/>
    <col min="8" max="8" width="0.83203125" style="346" customWidth="1"/>
    <col min="9" max="9" width="17.6640625" style="346" bestFit="1" customWidth="1"/>
    <col min="10" max="10" width="1" style="346" customWidth="1"/>
    <col min="11" max="11" width="14.83203125" style="346" customWidth="1"/>
    <col min="12" max="12" width="0.83203125" style="346" customWidth="1"/>
    <col min="13" max="13" width="15.83203125" style="346" customWidth="1"/>
    <col min="14" max="14" width="1" style="346" customWidth="1"/>
    <col min="15" max="15" width="18.83203125" style="346" customWidth="1"/>
    <col min="16" max="16" width="1" style="346" customWidth="1"/>
    <col min="17" max="17" width="16.83203125" style="346" customWidth="1"/>
    <col min="18" max="18" width="1" style="346" customWidth="1"/>
    <col min="19" max="19" width="15.33203125" style="346" customWidth="1"/>
    <col min="20" max="20" width="1" style="346" customWidth="1"/>
    <col min="21" max="21" width="15.83203125" style="346" customWidth="1"/>
    <col min="22" max="242" width="10.5" style="344"/>
    <col min="243" max="243" width="4.83203125" style="344" customWidth="1"/>
    <col min="244" max="244" width="4.33203125" style="344" customWidth="1"/>
    <col min="245" max="245" width="8" style="344" customWidth="1"/>
    <col min="246" max="246" width="18.6640625" style="344" customWidth="1"/>
    <col min="247" max="247" width="12.5" style="344" customWidth="1"/>
    <col min="248" max="248" width="1" style="344" customWidth="1"/>
    <col min="249" max="249" width="14.6640625" style="344" customWidth="1"/>
    <col min="250" max="250" width="1" style="344" customWidth="1"/>
    <col min="251" max="251" width="12.6640625" style="344" bestFit="1" customWidth="1"/>
    <col min="252" max="252" width="0.83203125" style="344" customWidth="1"/>
    <col min="253" max="253" width="13.6640625" style="344" customWidth="1"/>
    <col min="254" max="254" width="1" style="344" customWidth="1"/>
    <col min="255" max="255" width="14" style="344" customWidth="1"/>
    <col min="256" max="256" width="1" style="344" customWidth="1"/>
    <col min="257" max="257" width="18.1640625" style="344" customWidth="1"/>
    <col min="258" max="258" width="1" style="344" customWidth="1"/>
    <col min="259" max="259" width="14.83203125" style="344" customWidth="1"/>
    <col min="260" max="260" width="1" style="344" customWidth="1"/>
    <col min="261" max="261" width="17.33203125" style="344" customWidth="1"/>
    <col min="262" max="262" width="15" style="344" bestFit="1" customWidth="1"/>
    <col min="263" max="498" width="10.5" style="344"/>
    <col min="499" max="499" width="4.83203125" style="344" customWidth="1"/>
    <col min="500" max="500" width="4.33203125" style="344" customWidth="1"/>
    <col min="501" max="501" width="8" style="344" customWidth="1"/>
    <col min="502" max="502" width="18.6640625" style="344" customWidth="1"/>
    <col min="503" max="503" width="12.5" style="344" customWidth="1"/>
    <col min="504" max="504" width="1" style="344" customWidth="1"/>
    <col min="505" max="505" width="14.6640625" style="344" customWidth="1"/>
    <col min="506" max="506" width="1" style="344" customWidth="1"/>
    <col min="507" max="507" width="12.6640625" style="344" bestFit="1" customWidth="1"/>
    <col min="508" max="508" width="0.83203125" style="344" customWidth="1"/>
    <col min="509" max="509" width="13.6640625" style="344" customWidth="1"/>
    <col min="510" max="510" width="1" style="344" customWidth="1"/>
    <col min="511" max="511" width="14" style="344" customWidth="1"/>
    <col min="512" max="512" width="1" style="344" customWidth="1"/>
    <col min="513" max="513" width="18.1640625" style="344" customWidth="1"/>
    <col min="514" max="514" width="1" style="344" customWidth="1"/>
    <col min="515" max="515" width="14.83203125" style="344" customWidth="1"/>
    <col min="516" max="516" width="1" style="344" customWidth="1"/>
    <col min="517" max="517" width="17.33203125" style="344" customWidth="1"/>
    <col min="518" max="518" width="15" style="344" bestFit="1" customWidth="1"/>
    <col min="519" max="754" width="10.5" style="344"/>
    <col min="755" max="755" width="4.83203125" style="344" customWidth="1"/>
    <col min="756" max="756" width="4.33203125" style="344" customWidth="1"/>
    <col min="757" max="757" width="8" style="344" customWidth="1"/>
    <col min="758" max="758" width="18.6640625" style="344" customWidth="1"/>
    <col min="759" max="759" width="12.5" style="344" customWidth="1"/>
    <col min="760" max="760" width="1" style="344" customWidth="1"/>
    <col min="761" max="761" width="14.6640625" style="344" customWidth="1"/>
    <col min="762" max="762" width="1" style="344" customWidth="1"/>
    <col min="763" max="763" width="12.6640625" style="344" bestFit="1" customWidth="1"/>
    <col min="764" max="764" width="0.83203125" style="344" customWidth="1"/>
    <col min="765" max="765" width="13.6640625" style="344" customWidth="1"/>
    <col min="766" max="766" width="1" style="344" customWidth="1"/>
    <col min="767" max="767" width="14" style="344" customWidth="1"/>
    <col min="768" max="768" width="1" style="344" customWidth="1"/>
    <col min="769" max="769" width="18.1640625" style="344" customWidth="1"/>
    <col min="770" max="770" width="1" style="344" customWidth="1"/>
    <col min="771" max="771" width="14.83203125" style="344" customWidth="1"/>
    <col min="772" max="772" width="1" style="344" customWidth="1"/>
    <col min="773" max="773" width="17.33203125" style="344" customWidth="1"/>
    <col min="774" max="774" width="15" style="344" bestFit="1" customWidth="1"/>
    <col min="775" max="1010" width="10.5" style="344"/>
    <col min="1011" max="1011" width="4.83203125" style="344" customWidth="1"/>
    <col min="1012" max="1012" width="4.33203125" style="344" customWidth="1"/>
    <col min="1013" max="1013" width="8" style="344" customWidth="1"/>
    <col min="1014" max="1014" width="18.6640625" style="344" customWidth="1"/>
    <col min="1015" max="1015" width="12.5" style="344" customWidth="1"/>
    <col min="1016" max="1016" width="1" style="344" customWidth="1"/>
    <col min="1017" max="1017" width="14.6640625" style="344" customWidth="1"/>
    <col min="1018" max="1018" width="1" style="344" customWidth="1"/>
    <col min="1019" max="1019" width="12.6640625" style="344" bestFit="1" customWidth="1"/>
    <col min="1020" max="1020" width="0.83203125" style="344" customWidth="1"/>
    <col min="1021" max="1021" width="13.6640625" style="344" customWidth="1"/>
    <col min="1022" max="1022" width="1" style="344" customWidth="1"/>
    <col min="1023" max="1023" width="14" style="344" customWidth="1"/>
    <col min="1024" max="1024" width="1" style="344" customWidth="1"/>
    <col min="1025" max="1025" width="18.1640625" style="344" customWidth="1"/>
    <col min="1026" max="1026" width="1" style="344" customWidth="1"/>
    <col min="1027" max="1027" width="14.83203125" style="344" customWidth="1"/>
    <col min="1028" max="1028" width="1" style="344" customWidth="1"/>
    <col min="1029" max="1029" width="17.33203125" style="344" customWidth="1"/>
    <col min="1030" max="1030" width="15" style="344" bestFit="1" customWidth="1"/>
    <col min="1031" max="1266" width="10.5" style="344"/>
    <col min="1267" max="1267" width="4.83203125" style="344" customWidth="1"/>
    <col min="1268" max="1268" width="4.33203125" style="344" customWidth="1"/>
    <col min="1269" max="1269" width="8" style="344" customWidth="1"/>
    <col min="1270" max="1270" width="18.6640625" style="344" customWidth="1"/>
    <col min="1271" max="1271" width="12.5" style="344" customWidth="1"/>
    <col min="1272" max="1272" width="1" style="344" customWidth="1"/>
    <col min="1273" max="1273" width="14.6640625" style="344" customWidth="1"/>
    <col min="1274" max="1274" width="1" style="344" customWidth="1"/>
    <col min="1275" max="1275" width="12.6640625" style="344" bestFit="1" customWidth="1"/>
    <col min="1276" max="1276" width="0.83203125" style="344" customWidth="1"/>
    <col min="1277" max="1277" width="13.6640625" style="344" customWidth="1"/>
    <col min="1278" max="1278" width="1" style="344" customWidth="1"/>
    <col min="1279" max="1279" width="14" style="344" customWidth="1"/>
    <col min="1280" max="1280" width="1" style="344" customWidth="1"/>
    <col min="1281" max="1281" width="18.1640625" style="344" customWidth="1"/>
    <col min="1282" max="1282" width="1" style="344" customWidth="1"/>
    <col min="1283" max="1283" width="14.83203125" style="344" customWidth="1"/>
    <col min="1284" max="1284" width="1" style="344" customWidth="1"/>
    <col min="1285" max="1285" width="17.33203125" style="344" customWidth="1"/>
    <col min="1286" max="1286" width="15" style="344" bestFit="1" customWidth="1"/>
    <col min="1287" max="1522" width="10.5" style="344"/>
    <col min="1523" max="1523" width="4.83203125" style="344" customWidth="1"/>
    <col min="1524" max="1524" width="4.33203125" style="344" customWidth="1"/>
    <col min="1525" max="1525" width="8" style="344" customWidth="1"/>
    <col min="1526" max="1526" width="18.6640625" style="344" customWidth="1"/>
    <col min="1527" max="1527" width="12.5" style="344" customWidth="1"/>
    <col min="1528" max="1528" width="1" style="344" customWidth="1"/>
    <col min="1529" max="1529" width="14.6640625" style="344" customWidth="1"/>
    <col min="1530" max="1530" width="1" style="344" customWidth="1"/>
    <col min="1531" max="1531" width="12.6640625" style="344" bestFit="1" customWidth="1"/>
    <col min="1532" max="1532" width="0.83203125" style="344" customWidth="1"/>
    <col min="1533" max="1533" width="13.6640625" style="344" customWidth="1"/>
    <col min="1534" max="1534" width="1" style="344" customWidth="1"/>
    <col min="1535" max="1535" width="14" style="344" customWidth="1"/>
    <col min="1536" max="1536" width="1" style="344" customWidth="1"/>
    <col min="1537" max="1537" width="18.1640625" style="344" customWidth="1"/>
    <col min="1538" max="1538" width="1" style="344" customWidth="1"/>
    <col min="1539" max="1539" width="14.83203125" style="344" customWidth="1"/>
    <col min="1540" max="1540" width="1" style="344" customWidth="1"/>
    <col min="1541" max="1541" width="17.33203125" style="344" customWidth="1"/>
    <col min="1542" max="1542" width="15" style="344" bestFit="1" customWidth="1"/>
    <col min="1543" max="1778" width="10.5" style="344"/>
    <col min="1779" max="1779" width="4.83203125" style="344" customWidth="1"/>
    <col min="1780" max="1780" width="4.33203125" style="344" customWidth="1"/>
    <col min="1781" max="1781" width="8" style="344" customWidth="1"/>
    <col min="1782" max="1782" width="18.6640625" style="344" customWidth="1"/>
    <col min="1783" max="1783" width="12.5" style="344" customWidth="1"/>
    <col min="1784" max="1784" width="1" style="344" customWidth="1"/>
    <col min="1785" max="1785" width="14.6640625" style="344" customWidth="1"/>
    <col min="1786" max="1786" width="1" style="344" customWidth="1"/>
    <col min="1787" max="1787" width="12.6640625" style="344" bestFit="1" customWidth="1"/>
    <col min="1788" max="1788" width="0.83203125" style="344" customWidth="1"/>
    <col min="1789" max="1789" width="13.6640625" style="344" customWidth="1"/>
    <col min="1790" max="1790" width="1" style="344" customWidth="1"/>
    <col min="1791" max="1791" width="14" style="344" customWidth="1"/>
    <col min="1792" max="1792" width="1" style="344" customWidth="1"/>
    <col min="1793" max="1793" width="18.1640625" style="344" customWidth="1"/>
    <col min="1794" max="1794" width="1" style="344" customWidth="1"/>
    <col min="1795" max="1795" width="14.83203125" style="344" customWidth="1"/>
    <col min="1796" max="1796" width="1" style="344" customWidth="1"/>
    <col min="1797" max="1797" width="17.33203125" style="344" customWidth="1"/>
    <col min="1798" max="1798" width="15" style="344" bestFit="1" customWidth="1"/>
    <col min="1799" max="2034" width="10.5" style="344"/>
    <col min="2035" max="2035" width="4.83203125" style="344" customWidth="1"/>
    <col min="2036" max="2036" width="4.33203125" style="344" customWidth="1"/>
    <col min="2037" max="2037" width="8" style="344" customWidth="1"/>
    <col min="2038" max="2038" width="18.6640625" style="344" customWidth="1"/>
    <col min="2039" max="2039" width="12.5" style="344" customWidth="1"/>
    <col min="2040" max="2040" width="1" style="344" customWidth="1"/>
    <col min="2041" max="2041" width="14.6640625" style="344" customWidth="1"/>
    <col min="2042" max="2042" width="1" style="344" customWidth="1"/>
    <col min="2043" max="2043" width="12.6640625" style="344" bestFit="1" customWidth="1"/>
    <col min="2044" max="2044" width="0.83203125" style="344" customWidth="1"/>
    <col min="2045" max="2045" width="13.6640625" style="344" customWidth="1"/>
    <col min="2046" max="2046" width="1" style="344" customWidth="1"/>
    <col min="2047" max="2047" width="14" style="344" customWidth="1"/>
    <col min="2048" max="2048" width="1" style="344" customWidth="1"/>
    <col min="2049" max="2049" width="18.1640625" style="344" customWidth="1"/>
    <col min="2050" max="2050" width="1" style="344" customWidth="1"/>
    <col min="2051" max="2051" width="14.83203125" style="344" customWidth="1"/>
    <col min="2052" max="2052" width="1" style="344" customWidth="1"/>
    <col min="2053" max="2053" width="17.33203125" style="344" customWidth="1"/>
    <col min="2054" max="2054" width="15" style="344" bestFit="1" customWidth="1"/>
    <col min="2055" max="2290" width="10.5" style="344"/>
    <col min="2291" max="2291" width="4.83203125" style="344" customWidth="1"/>
    <col min="2292" max="2292" width="4.33203125" style="344" customWidth="1"/>
    <col min="2293" max="2293" width="8" style="344" customWidth="1"/>
    <col min="2294" max="2294" width="18.6640625" style="344" customWidth="1"/>
    <col min="2295" max="2295" width="12.5" style="344" customWidth="1"/>
    <col min="2296" max="2296" width="1" style="344" customWidth="1"/>
    <col min="2297" max="2297" width="14.6640625" style="344" customWidth="1"/>
    <col min="2298" max="2298" width="1" style="344" customWidth="1"/>
    <col min="2299" max="2299" width="12.6640625" style="344" bestFit="1" customWidth="1"/>
    <col min="2300" max="2300" width="0.83203125" style="344" customWidth="1"/>
    <col min="2301" max="2301" width="13.6640625" style="344" customWidth="1"/>
    <col min="2302" max="2302" width="1" style="344" customWidth="1"/>
    <col min="2303" max="2303" width="14" style="344" customWidth="1"/>
    <col min="2304" max="2304" width="1" style="344" customWidth="1"/>
    <col min="2305" max="2305" width="18.1640625" style="344" customWidth="1"/>
    <col min="2306" max="2306" width="1" style="344" customWidth="1"/>
    <col min="2307" max="2307" width="14.83203125" style="344" customWidth="1"/>
    <col min="2308" max="2308" width="1" style="344" customWidth="1"/>
    <col min="2309" max="2309" width="17.33203125" style="344" customWidth="1"/>
    <col min="2310" max="2310" width="15" style="344" bestFit="1" customWidth="1"/>
    <col min="2311" max="2546" width="10.5" style="344"/>
    <col min="2547" max="2547" width="4.83203125" style="344" customWidth="1"/>
    <col min="2548" max="2548" width="4.33203125" style="344" customWidth="1"/>
    <col min="2549" max="2549" width="8" style="344" customWidth="1"/>
    <col min="2550" max="2550" width="18.6640625" style="344" customWidth="1"/>
    <col min="2551" max="2551" width="12.5" style="344" customWidth="1"/>
    <col min="2552" max="2552" width="1" style="344" customWidth="1"/>
    <col min="2553" max="2553" width="14.6640625" style="344" customWidth="1"/>
    <col min="2554" max="2554" width="1" style="344" customWidth="1"/>
    <col min="2555" max="2555" width="12.6640625" style="344" bestFit="1" customWidth="1"/>
    <col min="2556" max="2556" width="0.83203125" style="344" customWidth="1"/>
    <col min="2557" max="2557" width="13.6640625" style="344" customWidth="1"/>
    <col min="2558" max="2558" width="1" style="344" customWidth="1"/>
    <col min="2559" max="2559" width="14" style="344" customWidth="1"/>
    <col min="2560" max="2560" width="1" style="344" customWidth="1"/>
    <col min="2561" max="2561" width="18.1640625" style="344" customWidth="1"/>
    <col min="2562" max="2562" width="1" style="344" customWidth="1"/>
    <col min="2563" max="2563" width="14.83203125" style="344" customWidth="1"/>
    <col min="2564" max="2564" width="1" style="344" customWidth="1"/>
    <col min="2565" max="2565" width="17.33203125" style="344" customWidth="1"/>
    <col min="2566" max="2566" width="15" style="344" bestFit="1" customWidth="1"/>
    <col min="2567" max="2802" width="10.5" style="344"/>
    <col min="2803" max="2803" width="4.83203125" style="344" customWidth="1"/>
    <col min="2804" max="2804" width="4.33203125" style="344" customWidth="1"/>
    <col min="2805" max="2805" width="8" style="344" customWidth="1"/>
    <col min="2806" max="2806" width="18.6640625" style="344" customWidth="1"/>
    <col min="2807" max="2807" width="12.5" style="344" customWidth="1"/>
    <col min="2808" max="2808" width="1" style="344" customWidth="1"/>
    <col min="2809" max="2809" width="14.6640625" style="344" customWidth="1"/>
    <col min="2810" max="2810" width="1" style="344" customWidth="1"/>
    <col min="2811" max="2811" width="12.6640625" style="344" bestFit="1" customWidth="1"/>
    <col min="2812" max="2812" width="0.83203125" style="344" customWidth="1"/>
    <col min="2813" max="2813" width="13.6640625" style="344" customWidth="1"/>
    <col min="2814" max="2814" width="1" style="344" customWidth="1"/>
    <col min="2815" max="2815" width="14" style="344" customWidth="1"/>
    <col min="2816" max="2816" width="1" style="344" customWidth="1"/>
    <col min="2817" max="2817" width="18.1640625" style="344" customWidth="1"/>
    <col min="2818" max="2818" width="1" style="344" customWidth="1"/>
    <col min="2819" max="2819" width="14.83203125" style="344" customWidth="1"/>
    <col min="2820" max="2820" width="1" style="344" customWidth="1"/>
    <col min="2821" max="2821" width="17.33203125" style="344" customWidth="1"/>
    <col min="2822" max="2822" width="15" style="344" bestFit="1" customWidth="1"/>
    <col min="2823" max="3058" width="10.5" style="344"/>
    <col min="3059" max="3059" width="4.83203125" style="344" customWidth="1"/>
    <col min="3060" max="3060" width="4.33203125" style="344" customWidth="1"/>
    <col min="3061" max="3061" width="8" style="344" customWidth="1"/>
    <col min="3062" max="3062" width="18.6640625" style="344" customWidth="1"/>
    <col min="3063" max="3063" width="12.5" style="344" customWidth="1"/>
    <col min="3064" max="3064" width="1" style="344" customWidth="1"/>
    <col min="3065" max="3065" width="14.6640625" style="344" customWidth="1"/>
    <col min="3066" max="3066" width="1" style="344" customWidth="1"/>
    <col min="3067" max="3067" width="12.6640625" style="344" bestFit="1" customWidth="1"/>
    <col min="3068" max="3068" width="0.83203125" style="344" customWidth="1"/>
    <col min="3069" max="3069" width="13.6640625" style="344" customWidth="1"/>
    <col min="3070" max="3070" width="1" style="344" customWidth="1"/>
    <col min="3071" max="3071" width="14" style="344" customWidth="1"/>
    <col min="3072" max="3072" width="1" style="344" customWidth="1"/>
    <col min="3073" max="3073" width="18.1640625" style="344" customWidth="1"/>
    <col min="3074" max="3074" width="1" style="344" customWidth="1"/>
    <col min="3075" max="3075" width="14.83203125" style="344" customWidth="1"/>
    <col min="3076" max="3076" width="1" style="344" customWidth="1"/>
    <col min="3077" max="3077" width="17.33203125" style="344" customWidth="1"/>
    <col min="3078" max="3078" width="15" style="344" bestFit="1" customWidth="1"/>
    <col min="3079" max="3314" width="10.5" style="344"/>
    <col min="3315" max="3315" width="4.83203125" style="344" customWidth="1"/>
    <col min="3316" max="3316" width="4.33203125" style="344" customWidth="1"/>
    <col min="3317" max="3317" width="8" style="344" customWidth="1"/>
    <col min="3318" max="3318" width="18.6640625" style="344" customWidth="1"/>
    <col min="3319" max="3319" width="12.5" style="344" customWidth="1"/>
    <col min="3320" max="3320" width="1" style="344" customWidth="1"/>
    <col min="3321" max="3321" width="14.6640625" style="344" customWidth="1"/>
    <col min="3322" max="3322" width="1" style="344" customWidth="1"/>
    <col min="3323" max="3323" width="12.6640625" style="344" bestFit="1" customWidth="1"/>
    <col min="3324" max="3324" width="0.83203125" style="344" customWidth="1"/>
    <col min="3325" max="3325" width="13.6640625" style="344" customWidth="1"/>
    <col min="3326" max="3326" width="1" style="344" customWidth="1"/>
    <col min="3327" max="3327" width="14" style="344" customWidth="1"/>
    <col min="3328" max="3328" width="1" style="344" customWidth="1"/>
    <col min="3329" max="3329" width="18.1640625" style="344" customWidth="1"/>
    <col min="3330" max="3330" width="1" style="344" customWidth="1"/>
    <col min="3331" max="3331" width="14.83203125" style="344" customWidth="1"/>
    <col min="3332" max="3332" width="1" style="344" customWidth="1"/>
    <col min="3333" max="3333" width="17.33203125" style="344" customWidth="1"/>
    <col min="3334" max="3334" width="15" style="344" bestFit="1" customWidth="1"/>
    <col min="3335" max="3570" width="10.5" style="344"/>
    <col min="3571" max="3571" width="4.83203125" style="344" customWidth="1"/>
    <col min="3572" max="3572" width="4.33203125" style="344" customWidth="1"/>
    <col min="3573" max="3573" width="8" style="344" customWidth="1"/>
    <col min="3574" max="3574" width="18.6640625" style="344" customWidth="1"/>
    <col min="3575" max="3575" width="12.5" style="344" customWidth="1"/>
    <col min="3576" max="3576" width="1" style="344" customWidth="1"/>
    <col min="3577" max="3577" width="14.6640625" style="344" customWidth="1"/>
    <col min="3578" max="3578" width="1" style="344" customWidth="1"/>
    <col min="3579" max="3579" width="12.6640625" style="344" bestFit="1" customWidth="1"/>
    <col min="3580" max="3580" width="0.83203125" style="344" customWidth="1"/>
    <col min="3581" max="3581" width="13.6640625" style="344" customWidth="1"/>
    <col min="3582" max="3582" width="1" style="344" customWidth="1"/>
    <col min="3583" max="3583" width="14" style="344" customWidth="1"/>
    <col min="3584" max="3584" width="1" style="344" customWidth="1"/>
    <col min="3585" max="3585" width="18.1640625" style="344" customWidth="1"/>
    <col min="3586" max="3586" width="1" style="344" customWidth="1"/>
    <col min="3587" max="3587" width="14.83203125" style="344" customWidth="1"/>
    <col min="3588" max="3588" width="1" style="344" customWidth="1"/>
    <col min="3589" max="3589" width="17.33203125" style="344" customWidth="1"/>
    <col min="3590" max="3590" width="15" style="344" bestFit="1" customWidth="1"/>
    <col min="3591" max="3826" width="10.5" style="344"/>
    <col min="3827" max="3827" width="4.83203125" style="344" customWidth="1"/>
    <col min="3828" max="3828" width="4.33203125" style="344" customWidth="1"/>
    <col min="3829" max="3829" width="8" style="344" customWidth="1"/>
    <col min="3830" max="3830" width="18.6640625" style="344" customWidth="1"/>
    <col min="3831" max="3831" width="12.5" style="344" customWidth="1"/>
    <col min="3832" max="3832" width="1" style="344" customWidth="1"/>
    <col min="3833" max="3833" width="14.6640625" style="344" customWidth="1"/>
    <col min="3834" max="3834" width="1" style="344" customWidth="1"/>
    <col min="3835" max="3835" width="12.6640625" style="344" bestFit="1" customWidth="1"/>
    <col min="3836" max="3836" width="0.83203125" style="344" customWidth="1"/>
    <col min="3837" max="3837" width="13.6640625" style="344" customWidth="1"/>
    <col min="3838" max="3838" width="1" style="344" customWidth="1"/>
    <col min="3839" max="3839" width="14" style="344" customWidth="1"/>
    <col min="3840" max="3840" width="1" style="344" customWidth="1"/>
    <col min="3841" max="3841" width="18.1640625" style="344" customWidth="1"/>
    <col min="3842" max="3842" width="1" style="344" customWidth="1"/>
    <col min="3843" max="3843" width="14.83203125" style="344" customWidth="1"/>
    <col min="3844" max="3844" width="1" style="344" customWidth="1"/>
    <col min="3845" max="3845" width="17.33203125" style="344" customWidth="1"/>
    <col min="3846" max="3846" width="15" style="344" bestFit="1" customWidth="1"/>
    <col min="3847" max="4082" width="10.5" style="344"/>
    <col min="4083" max="4083" width="4.83203125" style="344" customWidth="1"/>
    <col min="4084" max="4084" width="4.33203125" style="344" customWidth="1"/>
    <col min="4085" max="4085" width="8" style="344" customWidth="1"/>
    <col min="4086" max="4086" width="18.6640625" style="344" customWidth="1"/>
    <col min="4087" max="4087" width="12.5" style="344" customWidth="1"/>
    <col min="4088" max="4088" width="1" style="344" customWidth="1"/>
    <col min="4089" max="4089" width="14.6640625" style="344" customWidth="1"/>
    <col min="4090" max="4090" width="1" style="344" customWidth="1"/>
    <col min="4091" max="4091" width="12.6640625" style="344" bestFit="1" customWidth="1"/>
    <col min="4092" max="4092" width="0.83203125" style="344" customWidth="1"/>
    <col min="4093" max="4093" width="13.6640625" style="344" customWidth="1"/>
    <col min="4094" max="4094" width="1" style="344" customWidth="1"/>
    <col min="4095" max="4095" width="14" style="344" customWidth="1"/>
    <col min="4096" max="4096" width="1" style="344" customWidth="1"/>
    <col min="4097" max="4097" width="18.1640625" style="344" customWidth="1"/>
    <col min="4098" max="4098" width="1" style="344" customWidth="1"/>
    <col min="4099" max="4099" width="14.83203125" style="344" customWidth="1"/>
    <col min="4100" max="4100" width="1" style="344" customWidth="1"/>
    <col min="4101" max="4101" width="17.33203125" style="344" customWidth="1"/>
    <col min="4102" max="4102" width="15" style="344" bestFit="1" customWidth="1"/>
    <col min="4103" max="4338" width="10.5" style="344"/>
    <col min="4339" max="4339" width="4.83203125" style="344" customWidth="1"/>
    <col min="4340" max="4340" width="4.33203125" style="344" customWidth="1"/>
    <col min="4341" max="4341" width="8" style="344" customWidth="1"/>
    <col min="4342" max="4342" width="18.6640625" style="344" customWidth="1"/>
    <col min="4343" max="4343" width="12.5" style="344" customWidth="1"/>
    <col min="4344" max="4344" width="1" style="344" customWidth="1"/>
    <col min="4345" max="4345" width="14.6640625" style="344" customWidth="1"/>
    <col min="4346" max="4346" width="1" style="344" customWidth="1"/>
    <col min="4347" max="4347" width="12.6640625" style="344" bestFit="1" customWidth="1"/>
    <col min="4348" max="4348" width="0.83203125" style="344" customWidth="1"/>
    <col min="4349" max="4349" width="13.6640625" style="344" customWidth="1"/>
    <col min="4350" max="4350" width="1" style="344" customWidth="1"/>
    <col min="4351" max="4351" width="14" style="344" customWidth="1"/>
    <col min="4352" max="4352" width="1" style="344" customWidth="1"/>
    <col min="4353" max="4353" width="18.1640625" style="344" customWidth="1"/>
    <col min="4354" max="4354" width="1" style="344" customWidth="1"/>
    <col min="4355" max="4355" width="14.83203125" style="344" customWidth="1"/>
    <col min="4356" max="4356" width="1" style="344" customWidth="1"/>
    <col min="4357" max="4357" width="17.33203125" style="344" customWidth="1"/>
    <col min="4358" max="4358" width="15" style="344" bestFit="1" customWidth="1"/>
    <col min="4359" max="4594" width="10.5" style="344"/>
    <col min="4595" max="4595" width="4.83203125" style="344" customWidth="1"/>
    <col min="4596" max="4596" width="4.33203125" style="344" customWidth="1"/>
    <col min="4597" max="4597" width="8" style="344" customWidth="1"/>
    <col min="4598" max="4598" width="18.6640625" style="344" customWidth="1"/>
    <col min="4599" max="4599" width="12.5" style="344" customWidth="1"/>
    <col min="4600" max="4600" width="1" style="344" customWidth="1"/>
    <col min="4601" max="4601" width="14.6640625" style="344" customWidth="1"/>
    <col min="4602" max="4602" width="1" style="344" customWidth="1"/>
    <col min="4603" max="4603" width="12.6640625" style="344" bestFit="1" customWidth="1"/>
    <col min="4604" max="4604" width="0.83203125" style="344" customWidth="1"/>
    <col min="4605" max="4605" width="13.6640625" style="344" customWidth="1"/>
    <col min="4606" max="4606" width="1" style="344" customWidth="1"/>
    <col min="4607" max="4607" width="14" style="344" customWidth="1"/>
    <col min="4608" max="4608" width="1" style="344" customWidth="1"/>
    <col min="4609" max="4609" width="18.1640625" style="344" customWidth="1"/>
    <col min="4610" max="4610" width="1" style="344" customWidth="1"/>
    <col min="4611" max="4611" width="14.83203125" style="344" customWidth="1"/>
    <col min="4612" max="4612" width="1" style="344" customWidth="1"/>
    <col min="4613" max="4613" width="17.33203125" style="344" customWidth="1"/>
    <col min="4614" max="4614" width="15" style="344" bestFit="1" customWidth="1"/>
    <col min="4615" max="4850" width="10.5" style="344"/>
    <col min="4851" max="4851" width="4.83203125" style="344" customWidth="1"/>
    <col min="4852" max="4852" width="4.33203125" style="344" customWidth="1"/>
    <col min="4853" max="4853" width="8" style="344" customWidth="1"/>
    <col min="4854" max="4854" width="18.6640625" style="344" customWidth="1"/>
    <col min="4855" max="4855" width="12.5" style="344" customWidth="1"/>
    <col min="4856" max="4856" width="1" style="344" customWidth="1"/>
    <col min="4857" max="4857" width="14.6640625" style="344" customWidth="1"/>
    <col min="4858" max="4858" width="1" style="344" customWidth="1"/>
    <col min="4859" max="4859" width="12.6640625" style="344" bestFit="1" customWidth="1"/>
    <col min="4860" max="4860" width="0.83203125" style="344" customWidth="1"/>
    <col min="4861" max="4861" width="13.6640625" style="344" customWidth="1"/>
    <col min="4862" max="4862" width="1" style="344" customWidth="1"/>
    <col min="4863" max="4863" width="14" style="344" customWidth="1"/>
    <col min="4864" max="4864" width="1" style="344" customWidth="1"/>
    <col min="4865" max="4865" width="18.1640625" style="344" customWidth="1"/>
    <col min="4866" max="4866" width="1" style="344" customWidth="1"/>
    <col min="4867" max="4867" width="14.83203125" style="344" customWidth="1"/>
    <col min="4868" max="4868" width="1" style="344" customWidth="1"/>
    <col min="4869" max="4869" width="17.33203125" style="344" customWidth="1"/>
    <col min="4870" max="4870" width="15" style="344" bestFit="1" customWidth="1"/>
    <col min="4871" max="5106" width="10.5" style="344"/>
    <col min="5107" max="5107" width="4.83203125" style="344" customWidth="1"/>
    <col min="5108" max="5108" width="4.33203125" style="344" customWidth="1"/>
    <col min="5109" max="5109" width="8" style="344" customWidth="1"/>
    <col min="5110" max="5110" width="18.6640625" style="344" customWidth="1"/>
    <col min="5111" max="5111" width="12.5" style="344" customWidth="1"/>
    <col min="5112" max="5112" width="1" style="344" customWidth="1"/>
    <col min="5113" max="5113" width="14.6640625" style="344" customWidth="1"/>
    <col min="5114" max="5114" width="1" style="344" customWidth="1"/>
    <col min="5115" max="5115" width="12.6640625" style="344" bestFit="1" customWidth="1"/>
    <col min="5116" max="5116" width="0.83203125" style="344" customWidth="1"/>
    <col min="5117" max="5117" width="13.6640625" style="344" customWidth="1"/>
    <col min="5118" max="5118" width="1" style="344" customWidth="1"/>
    <col min="5119" max="5119" width="14" style="344" customWidth="1"/>
    <col min="5120" max="5120" width="1" style="344" customWidth="1"/>
    <col min="5121" max="5121" width="18.1640625" style="344" customWidth="1"/>
    <col min="5122" max="5122" width="1" style="344" customWidth="1"/>
    <col min="5123" max="5123" width="14.83203125" style="344" customWidth="1"/>
    <col min="5124" max="5124" width="1" style="344" customWidth="1"/>
    <col min="5125" max="5125" width="17.33203125" style="344" customWidth="1"/>
    <col min="5126" max="5126" width="15" style="344" bestFit="1" customWidth="1"/>
    <col min="5127" max="5362" width="10.5" style="344"/>
    <col min="5363" max="5363" width="4.83203125" style="344" customWidth="1"/>
    <col min="5364" max="5364" width="4.33203125" style="344" customWidth="1"/>
    <col min="5365" max="5365" width="8" style="344" customWidth="1"/>
    <col min="5366" max="5366" width="18.6640625" style="344" customWidth="1"/>
    <col min="5367" max="5367" width="12.5" style="344" customWidth="1"/>
    <col min="5368" max="5368" width="1" style="344" customWidth="1"/>
    <col min="5369" max="5369" width="14.6640625" style="344" customWidth="1"/>
    <col min="5370" max="5370" width="1" style="344" customWidth="1"/>
    <col min="5371" max="5371" width="12.6640625" style="344" bestFit="1" customWidth="1"/>
    <col min="5372" max="5372" width="0.83203125" style="344" customWidth="1"/>
    <col min="5373" max="5373" width="13.6640625" style="344" customWidth="1"/>
    <col min="5374" max="5374" width="1" style="344" customWidth="1"/>
    <col min="5375" max="5375" width="14" style="344" customWidth="1"/>
    <col min="5376" max="5376" width="1" style="344" customWidth="1"/>
    <col min="5377" max="5377" width="18.1640625" style="344" customWidth="1"/>
    <col min="5378" max="5378" width="1" style="344" customWidth="1"/>
    <col min="5379" max="5379" width="14.83203125" style="344" customWidth="1"/>
    <col min="5380" max="5380" width="1" style="344" customWidth="1"/>
    <col min="5381" max="5381" width="17.33203125" style="344" customWidth="1"/>
    <col min="5382" max="5382" width="15" style="344" bestFit="1" customWidth="1"/>
    <col min="5383" max="5618" width="10.5" style="344"/>
    <col min="5619" max="5619" width="4.83203125" style="344" customWidth="1"/>
    <col min="5620" max="5620" width="4.33203125" style="344" customWidth="1"/>
    <col min="5621" max="5621" width="8" style="344" customWidth="1"/>
    <col min="5622" max="5622" width="18.6640625" style="344" customWidth="1"/>
    <col min="5623" max="5623" width="12.5" style="344" customWidth="1"/>
    <col min="5624" max="5624" width="1" style="344" customWidth="1"/>
    <col min="5625" max="5625" width="14.6640625" style="344" customWidth="1"/>
    <col min="5626" max="5626" width="1" style="344" customWidth="1"/>
    <col min="5627" max="5627" width="12.6640625" style="344" bestFit="1" customWidth="1"/>
    <col min="5628" max="5628" width="0.83203125" style="344" customWidth="1"/>
    <col min="5629" max="5629" width="13.6640625" style="344" customWidth="1"/>
    <col min="5630" max="5630" width="1" style="344" customWidth="1"/>
    <col min="5631" max="5631" width="14" style="344" customWidth="1"/>
    <col min="5632" max="5632" width="1" style="344" customWidth="1"/>
    <col min="5633" max="5633" width="18.1640625" style="344" customWidth="1"/>
    <col min="5634" max="5634" width="1" style="344" customWidth="1"/>
    <col min="5635" max="5635" width="14.83203125" style="344" customWidth="1"/>
    <col min="5636" max="5636" width="1" style="344" customWidth="1"/>
    <col min="5637" max="5637" width="17.33203125" style="344" customWidth="1"/>
    <col min="5638" max="5638" width="15" style="344" bestFit="1" customWidth="1"/>
    <col min="5639" max="5874" width="10.5" style="344"/>
    <col min="5875" max="5875" width="4.83203125" style="344" customWidth="1"/>
    <col min="5876" max="5876" width="4.33203125" style="344" customWidth="1"/>
    <col min="5877" max="5877" width="8" style="344" customWidth="1"/>
    <col min="5878" max="5878" width="18.6640625" style="344" customWidth="1"/>
    <col min="5879" max="5879" width="12.5" style="344" customWidth="1"/>
    <col min="5880" max="5880" width="1" style="344" customWidth="1"/>
    <col min="5881" max="5881" width="14.6640625" style="344" customWidth="1"/>
    <col min="5882" max="5882" width="1" style="344" customWidth="1"/>
    <col min="5883" max="5883" width="12.6640625" style="344" bestFit="1" customWidth="1"/>
    <col min="5884" max="5884" width="0.83203125" style="344" customWidth="1"/>
    <col min="5885" max="5885" width="13.6640625" style="344" customWidth="1"/>
    <col min="5886" max="5886" width="1" style="344" customWidth="1"/>
    <col min="5887" max="5887" width="14" style="344" customWidth="1"/>
    <col min="5888" max="5888" width="1" style="344" customWidth="1"/>
    <col min="5889" max="5889" width="18.1640625" style="344" customWidth="1"/>
    <col min="5890" max="5890" width="1" style="344" customWidth="1"/>
    <col min="5891" max="5891" width="14.83203125" style="344" customWidth="1"/>
    <col min="5892" max="5892" width="1" style="344" customWidth="1"/>
    <col min="5893" max="5893" width="17.33203125" style="344" customWidth="1"/>
    <col min="5894" max="5894" width="15" style="344" bestFit="1" customWidth="1"/>
    <col min="5895" max="6130" width="10.5" style="344"/>
    <col min="6131" max="6131" width="4.83203125" style="344" customWidth="1"/>
    <col min="6132" max="6132" width="4.33203125" style="344" customWidth="1"/>
    <col min="6133" max="6133" width="8" style="344" customWidth="1"/>
    <col min="6134" max="6134" width="18.6640625" style="344" customWidth="1"/>
    <col min="6135" max="6135" width="12.5" style="344" customWidth="1"/>
    <col min="6136" max="6136" width="1" style="344" customWidth="1"/>
    <col min="6137" max="6137" width="14.6640625" style="344" customWidth="1"/>
    <col min="6138" max="6138" width="1" style="344" customWidth="1"/>
    <col min="6139" max="6139" width="12.6640625" style="344" bestFit="1" customWidth="1"/>
    <col min="6140" max="6140" width="0.83203125" style="344" customWidth="1"/>
    <col min="6141" max="6141" width="13.6640625" style="344" customWidth="1"/>
    <col min="6142" max="6142" width="1" style="344" customWidth="1"/>
    <col min="6143" max="6143" width="14" style="344" customWidth="1"/>
    <col min="6144" max="6144" width="1" style="344" customWidth="1"/>
    <col min="6145" max="6145" width="18.1640625" style="344" customWidth="1"/>
    <col min="6146" max="6146" width="1" style="344" customWidth="1"/>
    <col min="6147" max="6147" width="14.83203125" style="344" customWidth="1"/>
    <col min="6148" max="6148" width="1" style="344" customWidth="1"/>
    <col min="6149" max="6149" width="17.33203125" style="344" customWidth="1"/>
    <col min="6150" max="6150" width="15" style="344" bestFit="1" customWidth="1"/>
    <col min="6151" max="6386" width="10.5" style="344"/>
    <col min="6387" max="6387" width="4.83203125" style="344" customWidth="1"/>
    <col min="6388" max="6388" width="4.33203125" style="344" customWidth="1"/>
    <col min="6389" max="6389" width="8" style="344" customWidth="1"/>
    <col min="6390" max="6390" width="18.6640625" style="344" customWidth="1"/>
    <col min="6391" max="6391" width="12.5" style="344" customWidth="1"/>
    <col min="6392" max="6392" width="1" style="344" customWidth="1"/>
    <col min="6393" max="6393" width="14.6640625" style="344" customWidth="1"/>
    <col min="6394" max="6394" width="1" style="344" customWidth="1"/>
    <col min="6395" max="6395" width="12.6640625" style="344" bestFit="1" customWidth="1"/>
    <col min="6396" max="6396" width="0.83203125" style="344" customWidth="1"/>
    <col min="6397" max="6397" width="13.6640625" style="344" customWidth="1"/>
    <col min="6398" max="6398" width="1" style="344" customWidth="1"/>
    <col min="6399" max="6399" width="14" style="344" customWidth="1"/>
    <col min="6400" max="6400" width="1" style="344" customWidth="1"/>
    <col min="6401" max="6401" width="18.1640625" style="344" customWidth="1"/>
    <col min="6402" max="6402" width="1" style="344" customWidth="1"/>
    <col min="6403" max="6403" width="14.83203125" style="344" customWidth="1"/>
    <col min="6404" max="6404" width="1" style="344" customWidth="1"/>
    <col min="6405" max="6405" width="17.33203125" style="344" customWidth="1"/>
    <col min="6406" max="6406" width="15" style="344" bestFit="1" customWidth="1"/>
    <col min="6407" max="6642" width="10.5" style="344"/>
    <col min="6643" max="6643" width="4.83203125" style="344" customWidth="1"/>
    <col min="6644" max="6644" width="4.33203125" style="344" customWidth="1"/>
    <col min="6645" max="6645" width="8" style="344" customWidth="1"/>
    <col min="6646" max="6646" width="18.6640625" style="344" customWidth="1"/>
    <col min="6647" max="6647" width="12.5" style="344" customWidth="1"/>
    <col min="6648" max="6648" width="1" style="344" customWidth="1"/>
    <col min="6649" max="6649" width="14.6640625" style="344" customWidth="1"/>
    <col min="6650" max="6650" width="1" style="344" customWidth="1"/>
    <col min="6651" max="6651" width="12.6640625" style="344" bestFit="1" customWidth="1"/>
    <col min="6652" max="6652" width="0.83203125" style="344" customWidth="1"/>
    <col min="6653" max="6653" width="13.6640625" style="344" customWidth="1"/>
    <col min="6654" max="6654" width="1" style="344" customWidth="1"/>
    <col min="6655" max="6655" width="14" style="344" customWidth="1"/>
    <col min="6656" max="6656" width="1" style="344" customWidth="1"/>
    <col min="6657" max="6657" width="18.1640625" style="344" customWidth="1"/>
    <col min="6658" max="6658" width="1" style="344" customWidth="1"/>
    <col min="6659" max="6659" width="14.83203125" style="344" customWidth="1"/>
    <col min="6660" max="6660" width="1" style="344" customWidth="1"/>
    <col min="6661" max="6661" width="17.33203125" style="344" customWidth="1"/>
    <col min="6662" max="6662" width="15" style="344" bestFit="1" customWidth="1"/>
    <col min="6663" max="6898" width="10.5" style="344"/>
    <col min="6899" max="6899" width="4.83203125" style="344" customWidth="1"/>
    <col min="6900" max="6900" width="4.33203125" style="344" customWidth="1"/>
    <col min="6901" max="6901" width="8" style="344" customWidth="1"/>
    <col min="6902" max="6902" width="18.6640625" style="344" customWidth="1"/>
    <col min="6903" max="6903" width="12.5" style="344" customWidth="1"/>
    <col min="6904" max="6904" width="1" style="344" customWidth="1"/>
    <col min="6905" max="6905" width="14.6640625" style="344" customWidth="1"/>
    <col min="6906" max="6906" width="1" style="344" customWidth="1"/>
    <col min="6907" max="6907" width="12.6640625" style="344" bestFit="1" customWidth="1"/>
    <col min="6908" max="6908" width="0.83203125" style="344" customWidth="1"/>
    <col min="6909" max="6909" width="13.6640625" style="344" customWidth="1"/>
    <col min="6910" max="6910" width="1" style="344" customWidth="1"/>
    <col min="6911" max="6911" width="14" style="344" customWidth="1"/>
    <col min="6912" max="6912" width="1" style="344" customWidth="1"/>
    <col min="6913" max="6913" width="18.1640625" style="344" customWidth="1"/>
    <col min="6914" max="6914" width="1" style="344" customWidth="1"/>
    <col min="6915" max="6915" width="14.83203125" style="344" customWidth="1"/>
    <col min="6916" max="6916" width="1" style="344" customWidth="1"/>
    <col min="6917" max="6917" width="17.33203125" style="344" customWidth="1"/>
    <col min="6918" max="6918" width="15" style="344" bestFit="1" customWidth="1"/>
    <col min="6919" max="7154" width="10.5" style="344"/>
    <col min="7155" max="7155" width="4.83203125" style="344" customWidth="1"/>
    <col min="7156" max="7156" width="4.33203125" style="344" customWidth="1"/>
    <col min="7157" max="7157" width="8" style="344" customWidth="1"/>
    <col min="7158" max="7158" width="18.6640625" style="344" customWidth="1"/>
    <col min="7159" max="7159" width="12.5" style="344" customWidth="1"/>
    <col min="7160" max="7160" width="1" style="344" customWidth="1"/>
    <col min="7161" max="7161" width="14.6640625" style="344" customWidth="1"/>
    <col min="7162" max="7162" width="1" style="344" customWidth="1"/>
    <col min="7163" max="7163" width="12.6640625" style="344" bestFit="1" customWidth="1"/>
    <col min="7164" max="7164" width="0.83203125" style="344" customWidth="1"/>
    <col min="7165" max="7165" width="13.6640625" style="344" customWidth="1"/>
    <col min="7166" max="7166" width="1" style="344" customWidth="1"/>
    <col min="7167" max="7167" width="14" style="344" customWidth="1"/>
    <col min="7168" max="7168" width="1" style="344" customWidth="1"/>
    <col min="7169" max="7169" width="18.1640625" style="344" customWidth="1"/>
    <col min="7170" max="7170" width="1" style="344" customWidth="1"/>
    <col min="7171" max="7171" width="14.83203125" style="344" customWidth="1"/>
    <col min="7172" max="7172" width="1" style="344" customWidth="1"/>
    <col min="7173" max="7173" width="17.33203125" style="344" customWidth="1"/>
    <col min="7174" max="7174" width="15" style="344" bestFit="1" customWidth="1"/>
    <col min="7175" max="7410" width="10.5" style="344"/>
    <col min="7411" max="7411" width="4.83203125" style="344" customWidth="1"/>
    <col min="7412" max="7412" width="4.33203125" style="344" customWidth="1"/>
    <col min="7413" max="7413" width="8" style="344" customWidth="1"/>
    <col min="7414" max="7414" width="18.6640625" style="344" customWidth="1"/>
    <col min="7415" max="7415" width="12.5" style="344" customWidth="1"/>
    <col min="7416" max="7416" width="1" style="344" customWidth="1"/>
    <col min="7417" max="7417" width="14.6640625" style="344" customWidth="1"/>
    <col min="7418" max="7418" width="1" style="344" customWidth="1"/>
    <col min="7419" max="7419" width="12.6640625" style="344" bestFit="1" customWidth="1"/>
    <col min="7420" max="7420" width="0.83203125" style="344" customWidth="1"/>
    <col min="7421" max="7421" width="13.6640625" style="344" customWidth="1"/>
    <col min="7422" max="7422" width="1" style="344" customWidth="1"/>
    <col min="7423" max="7423" width="14" style="344" customWidth="1"/>
    <col min="7424" max="7424" width="1" style="344" customWidth="1"/>
    <col min="7425" max="7425" width="18.1640625" style="344" customWidth="1"/>
    <col min="7426" max="7426" width="1" style="344" customWidth="1"/>
    <col min="7427" max="7427" width="14.83203125" style="344" customWidth="1"/>
    <col min="7428" max="7428" width="1" style="344" customWidth="1"/>
    <col min="7429" max="7429" width="17.33203125" style="344" customWidth="1"/>
    <col min="7430" max="7430" width="15" style="344" bestFit="1" customWidth="1"/>
    <col min="7431" max="7666" width="10.5" style="344"/>
    <col min="7667" max="7667" width="4.83203125" style="344" customWidth="1"/>
    <col min="7668" max="7668" width="4.33203125" style="344" customWidth="1"/>
    <col min="7669" max="7669" width="8" style="344" customWidth="1"/>
    <col min="7670" max="7670" width="18.6640625" style="344" customWidth="1"/>
    <col min="7671" max="7671" width="12.5" style="344" customWidth="1"/>
    <col min="7672" max="7672" width="1" style="344" customWidth="1"/>
    <col min="7673" max="7673" width="14.6640625" style="344" customWidth="1"/>
    <col min="7674" max="7674" width="1" style="344" customWidth="1"/>
    <col min="7675" max="7675" width="12.6640625" style="344" bestFit="1" customWidth="1"/>
    <col min="7676" max="7676" width="0.83203125" style="344" customWidth="1"/>
    <col min="7677" max="7677" width="13.6640625" style="344" customWidth="1"/>
    <col min="7678" max="7678" width="1" style="344" customWidth="1"/>
    <col min="7679" max="7679" width="14" style="344" customWidth="1"/>
    <col min="7680" max="7680" width="1" style="344" customWidth="1"/>
    <col min="7681" max="7681" width="18.1640625" style="344" customWidth="1"/>
    <col min="7682" max="7682" width="1" style="344" customWidth="1"/>
    <col min="7683" max="7683" width="14.83203125" style="344" customWidth="1"/>
    <col min="7684" max="7684" width="1" style="344" customWidth="1"/>
    <col min="7685" max="7685" width="17.33203125" style="344" customWidth="1"/>
    <col min="7686" max="7686" width="15" style="344" bestFit="1" customWidth="1"/>
    <col min="7687" max="7922" width="10.5" style="344"/>
    <col min="7923" max="7923" width="4.83203125" style="344" customWidth="1"/>
    <col min="7924" max="7924" width="4.33203125" style="344" customWidth="1"/>
    <col min="7925" max="7925" width="8" style="344" customWidth="1"/>
    <col min="7926" max="7926" width="18.6640625" style="344" customWidth="1"/>
    <col min="7927" max="7927" width="12.5" style="344" customWidth="1"/>
    <col min="7928" max="7928" width="1" style="344" customWidth="1"/>
    <col min="7929" max="7929" width="14.6640625" style="344" customWidth="1"/>
    <col min="7930" max="7930" width="1" style="344" customWidth="1"/>
    <col min="7931" max="7931" width="12.6640625" style="344" bestFit="1" customWidth="1"/>
    <col min="7932" max="7932" width="0.83203125" style="344" customWidth="1"/>
    <col min="7933" max="7933" width="13.6640625" style="344" customWidth="1"/>
    <col min="7934" max="7934" width="1" style="344" customWidth="1"/>
    <col min="7935" max="7935" width="14" style="344" customWidth="1"/>
    <col min="7936" max="7936" width="1" style="344" customWidth="1"/>
    <col min="7937" max="7937" width="18.1640625" style="344" customWidth="1"/>
    <col min="7938" max="7938" width="1" style="344" customWidth="1"/>
    <col min="7939" max="7939" width="14.83203125" style="344" customWidth="1"/>
    <col min="7940" max="7940" width="1" style="344" customWidth="1"/>
    <col min="7941" max="7941" width="17.33203125" style="344" customWidth="1"/>
    <col min="7942" max="7942" width="15" style="344" bestFit="1" customWidth="1"/>
    <col min="7943" max="8178" width="10.5" style="344"/>
    <col min="8179" max="8179" width="4.83203125" style="344" customWidth="1"/>
    <col min="8180" max="8180" width="4.33203125" style="344" customWidth="1"/>
    <col min="8181" max="8181" width="8" style="344" customWidth="1"/>
    <col min="8182" max="8182" width="18.6640625" style="344" customWidth="1"/>
    <col min="8183" max="8183" width="12.5" style="344" customWidth="1"/>
    <col min="8184" max="8184" width="1" style="344" customWidth="1"/>
    <col min="8185" max="8185" width="14.6640625" style="344" customWidth="1"/>
    <col min="8186" max="8186" width="1" style="344" customWidth="1"/>
    <col min="8187" max="8187" width="12.6640625" style="344" bestFit="1" customWidth="1"/>
    <col min="8188" max="8188" width="0.83203125" style="344" customWidth="1"/>
    <col min="8189" max="8189" width="13.6640625" style="344" customWidth="1"/>
    <col min="8190" max="8190" width="1" style="344" customWidth="1"/>
    <col min="8191" max="8191" width="14" style="344" customWidth="1"/>
    <col min="8192" max="8192" width="1" style="344" customWidth="1"/>
    <col min="8193" max="8193" width="18.1640625" style="344" customWidth="1"/>
    <col min="8194" max="8194" width="1" style="344" customWidth="1"/>
    <col min="8195" max="8195" width="14.83203125" style="344" customWidth="1"/>
    <col min="8196" max="8196" width="1" style="344" customWidth="1"/>
    <col min="8197" max="8197" width="17.33203125" style="344" customWidth="1"/>
    <col min="8198" max="8198" width="15" style="344" bestFit="1" customWidth="1"/>
    <col min="8199" max="8434" width="10.5" style="344"/>
    <col min="8435" max="8435" width="4.83203125" style="344" customWidth="1"/>
    <col min="8436" max="8436" width="4.33203125" style="344" customWidth="1"/>
    <col min="8437" max="8437" width="8" style="344" customWidth="1"/>
    <col min="8438" max="8438" width="18.6640625" style="344" customWidth="1"/>
    <col min="8439" max="8439" width="12.5" style="344" customWidth="1"/>
    <col min="8440" max="8440" width="1" style="344" customWidth="1"/>
    <col min="8441" max="8441" width="14.6640625" style="344" customWidth="1"/>
    <col min="8442" max="8442" width="1" style="344" customWidth="1"/>
    <col min="8443" max="8443" width="12.6640625" style="344" bestFit="1" customWidth="1"/>
    <col min="8444" max="8444" width="0.83203125" style="344" customWidth="1"/>
    <col min="8445" max="8445" width="13.6640625" style="344" customWidth="1"/>
    <col min="8446" max="8446" width="1" style="344" customWidth="1"/>
    <col min="8447" max="8447" width="14" style="344" customWidth="1"/>
    <col min="8448" max="8448" width="1" style="344" customWidth="1"/>
    <col min="8449" max="8449" width="18.1640625" style="344" customWidth="1"/>
    <col min="8450" max="8450" width="1" style="344" customWidth="1"/>
    <col min="8451" max="8451" width="14.83203125" style="344" customWidth="1"/>
    <col min="8452" max="8452" width="1" style="344" customWidth="1"/>
    <col min="8453" max="8453" width="17.33203125" style="344" customWidth="1"/>
    <col min="8454" max="8454" width="15" style="344" bestFit="1" customWidth="1"/>
    <col min="8455" max="8690" width="10.5" style="344"/>
    <col min="8691" max="8691" width="4.83203125" style="344" customWidth="1"/>
    <col min="8692" max="8692" width="4.33203125" style="344" customWidth="1"/>
    <col min="8693" max="8693" width="8" style="344" customWidth="1"/>
    <col min="8694" max="8694" width="18.6640625" style="344" customWidth="1"/>
    <col min="8695" max="8695" width="12.5" style="344" customWidth="1"/>
    <col min="8696" max="8696" width="1" style="344" customWidth="1"/>
    <col min="8697" max="8697" width="14.6640625" style="344" customWidth="1"/>
    <col min="8698" max="8698" width="1" style="344" customWidth="1"/>
    <col min="8699" max="8699" width="12.6640625" style="344" bestFit="1" customWidth="1"/>
    <col min="8700" max="8700" width="0.83203125" style="344" customWidth="1"/>
    <col min="8701" max="8701" width="13.6640625" style="344" customWidth="1"/>
    <col min="8702" max="8702" width="1" style="344" customWidth="1"/>
    <col min="8703" max="8703" width="14" style="344" customWidth="1"/>
    <col min="8704" max="8704" width="1" style="344" customWidth="1"/>
    <col min="8705" max="8705" width="18.1640625" style="344" customWidth="1"/>
    <col min="8706" max="8706" width="1" style="344" customWidth="1"/>
    <col min="8707" max="8707" width="14.83203125" style="344" customWidth="1"/>
    <col min="8708" max="8708" width="1" style="344" customWidth="1"/>
    <col min="8709" max="8709" width="17.33203125" style="344" customWidth="1"/>
    <col min="8710" max="8710" width="15" style="344" bestFit="1" customWidth="1"/>
    <col min="8711" max="8946" width="10.5" style="344"/>
    <col min="8947" max="8947" width="4.83203125" style="344" customWidth="1"/>
    <col min="8948" max="8948" width="4.33203125" style="344" customWidth="1"/>
    <col min="8949" max="8949" width="8" style="344" customWidth="1"/>
    <col min="8950" max="8950" width="18.6640625" style="344" customWidth="1"/>
    <col min="8951" max="8951" width="12.5" style="344" customWidth="1"/>
    <col min="8952" max="8952" width="1" style="344" customWidth="1"/>
    <col min="8953" max="8953" width="14.6640625" style="344" customWidth="1"/>
    <col min="8954" max="8954" width="1" style="344" customWidth="1"/>
    <col min="8955" max="8955" width="12.6640625" style="344" bestFit="1" customWidth="1"/>
    <col min="8956" max="8956" width="0.83203125" style="344" customWidth="1"/>
    <col min="8957" max="8957" width="13.6640625" style="344" customWidth="1"/>
    <col min="8958" max="8958" width="1" style="344" customWidth="1"/>
    <col min="8959" max="8959" width="14" style="344" customWidth="1"/>
    <col min="8960" max="8960" width="1" style="344" customWidth="1"/>
    <col min="8961" max="8961" width="18.1640625" style="344" customWidth="1"/>
    <col min="8962" max="8962" width="1" style="344" customWidth="1"/>
    <col min="8963" max="8963" width="14.83203125" style="344" customWidth="1"/>
    <col min="8964" max="8964" width="1" style="344" customWidth="1"/>
    <col min="8965" max="8965" width="17.33203125" style="344" customWidth="1"/>
    <col min="8966" max="8966" width="15" style="344" bestFit="1" customWidth="1"/>
    <col min="8967" max="9202" width="10.5" style="344"/>
    <col min="9203" max="9203" width="4.83203125" style="344" customWidth="1"/>
    <col min="9204" max="9204" width="4.33203125" style="344" customWidth="1"/>
    <col min="9205" max="9205" width="8" style="344" customWidth="1"/>
    <col min="9206" max="9206" width="18.6640625" style="344" customWidth="1"/>
    <col min="9207" max="9207" width="12.5" style="344" customWidth="1"/>
    <col min="9208" max="9208" width="1" style="344" customWidth="1"/>
    <col min="9209" max="9209" width="14.6640625" style="344" customWidth="1"/>
    <col min="9210" max="9210" width="1" style="344" customWidth="1"/>
    <col min="9211" max="9211" width="12.6640625" style="344" bestFit="1" customWidth="1"/>
    <col min="9212" max="9212" width="0.83203125" style="344" customWidth="1"/>
    <col min="9213" max="9213" width="13.6640625" style="344" customWidth="1"/>
    <col min="9214" max="9214" width="1" style="344" customWidth="1"/>
    <col min="9215" max="9215" width="14" style="344" customWidth="1"/>
    <col min="9216" max="9216" width="1" style="344" customWidth="1"/>
    <col min="9217" max="9217" width="18.1640625" style="344" customWidth="1"/>
    <col min="9218" max="9218" width="1" style="344" customWidth="1"/>
    <col min="9219" max="9219" width="14.83203125" style="344" customWidth="1"/>
    <col min="9220" max="9220" width="1" style="344" customWidth="1"/>
    <col min="9221" max="9221" width="17.33203125" style="344" customWidth="1"/>
    <col min="9222" max="9222" width="15" style="344" bestFit="1" customWidth="1"/>
    <col min="9223" max="9458" width="10.5" style="344"/>
    <col min="9459" max="9459" width="4.83203125" style="344" customWidth="1"/>
    <col min="9460" max="9460" width="4.33203125" style="344" customWidth="1"/>
    <col min="9461" max="9461" width="8" style="344" customWidth="1"/>
    <col min="9462" max="9462" width="18.6640625" style="344" customWidth="1"/>
    <col min="9463" max="9463" width="12.5" style="344" customWidth="1"/>
    <col min="9464" max="9464" width="1" style="344" customWidth="1"/>
    <col min="9465" max="9465" width="14.6640625" style="344" customWidth="1"/>
    <col min="9466" max="9466" width="1" style="344" customWidth="1"/>
    <col min="9467" max="9467" width="12.6640625" style="344" bestFit="1" customWidth="1"/>
    <col min="9468" max="9468" width="0.83203125" style="344" customWidth="1"/>
    <col min="9469" max="9469" width="13.6640625" style="344" customWidth="1"/>
    <col min="9470" max="9470" width="1" style="344" customWidth="1"/>
    <col min="9471" max="9471" width="14" style="344" customWidth="1"/>
    <col min="9472" max="9472" width="1" style="344" customWidth="1"/>
    <col min="9473" max="9473" width="18.1640625" style="344" customWidth="1"/>
    <col min="9474" max="9474" width="1" style="344" customWidth="1"/>
    <col min="9475" max="9475" width="14.83203125" style="344" customWidth="1"/>
    <col min="9476" max="9476" width="1" style="344" customWidth="1"/>
    <col min="9477" max="9477" width="17.33203125" style="344" customWidth="1"/>
    <col min="9478" max="9478" width="15" style="344" bestFit="1" customWidth="1"/>
    <col min="9479" max="9714" width="10.5" style="344"/>
    <col min="9715" max="9715" width="4.83203125" style="344" customWidth="1"/>
    <col min="9716" max="9716" width="4.33203125" style="344" customWidth="1"/>
    <col min="9717" max="9717" width="8" style="344" customWidth="1"/>
    <col min="9718" max="9718" width="18.6640625" style="344" customWidth="1"/>
    <col min="9719" max="9719" width="12.5" style="344" customWidth="1"/>
    <col min="9720" max="9720" width="1" style="344" customWidth="1"/>
    <col min="9721" max="9721" width="14.6640625" style="344" customWidth="1"/>
    <col min="9722" max="9722" width="1" style="344" customWidth="1"/>
    <col min="9723" max="9723" width="12.6640625" style="344" bestFit="1" customWidth="1"/>
    <col min="9724" max="9724" width="0.83203125" style="344" customWidth="1"/>
    <col min="9725" max="9725" width="13.6640625" style="344" customWidth="1"/>
    <col min="9726" max="9726" width="1" style="344" customWidth="1"/>
    <col min="9727" max="9727" width="14" style="344" customWidth="1"/>
    <col min="9728" max="9728" width="1" style="344" customWidth="1"/>
    <col min="9729" max="9729" width="18.1640625" style="344" customWidth="1"/>
    <col min="9730" max="9730" width="1" style="344" customWidth="1"/>
    <col min="9731" max="9731" width="14.83203125" style="344" customWidth="1"/>
    <col min="9732" max="9732" width="1" style="344" customWidth="1"/>
    <col min="9733" max="9733" width="17.33203125" style="344" customWidth="1"/>
    <col min="9734" max="9734" width="15" style="344" bestFit="1" customWidth="1"/>
    <col min="9735" max="9970" width="10.5" style="344"/>
    <col min="9971" max="9971" width="4.83203125" style="344" customWidth="1"/>
    <col min="9972" max="9972" width="4.33203125" style="344" customWidth="1"/>
    <col min="9973" max="9973" width="8" style="344" customWidth="1"/>
    <col min="9974" max="9974" width="18.6640625" style="344" customWidth="1"/>
    <col min="9975" max="9975" width="12.5" style="344" customWidth="1"/>
    <col min="9976" max="9976" width="1" style="344" customWidth="1"/>
    <col min="9977" max="9977" width="14.6640625" style="344" customWidth="1"/>
    <col min="9978" max="9978" width="1" style="344" customWidth="1"/>
    <col min="9979" max="9979" width="12.6640625" style="344" bestFit="1" customWidth="1"/>
    <col min="9980" max="9980" width="0.83203125" style="344" customWidth="1"/>
    <col min="9981" max="9981" width="13.6640625" style="344" customWidth="1"/>
    <col min="9982" max="9982" width="1" style="344" customWidth="1"/>
    <col min="9983" max="9983" width="14" style="344" customWidth="1"/>
    <col min="9984" max="9984" width="1" style="344" customWidth="1"/>
    <col min="9985" max="9985" width="18.1640625" style="344" customWidth="1"/>
    <col min="9986" max="9986" width="1" style="344" customWidth="1"/>
    <col min="9987" max="9987" width="14.83203125" style="344" customWidth="1"/>
    <col min="9988" max="9988" width="1" style="344" customWidth="1"/>
    <col min="9989" max="9989" width="17.33203125" style="344" customWidth="1"/>
    <col min="9990" max="9990" width="15" style="344" bestFit="1" customWidth="1"/>
    <col min="9991" max="10226" width="10.5" style="344"/>
    <col min="10227" max="10227" width="4.83203125" style="344" customWidth="1"/>
    <col min="10228" max="10228" width="4.33203125" style="344" customWidth="1"/>
    <col min="10229" max="10229" width="8" style="344" customWidth="1"/>
    <col min="10230" max="10230" width="18.6640625" style="344" customWidth="1"/>
    <col min="10231" max="10231" width="12.5" style="344" customWidth="1"/>
    <col min="10232" max="10232" width="1" style="344" customWidth="1"/>
    <col min="10233" max="10233" width="14.6640625" style="344" customWidth="1"/>
    <col min="10234" max="10234" width="1" style="344" customWidth="1"/>
    <col min="10235" max="10235" width="12.6640625" style="344" bestFit="1" customWidth="1"/>
    <col min="10236" max="10236" width="0.83203125" style="344" customWidth="1"/>
    <col min="10237" max="10237" width="13.6640625" style="344" customWidth="1"/>
    <col min="10238" max="10238" width="1" style="344" customWidth="1"/>
    <col min="10239" max="10239" width="14" style="344" customWidth="1"/>
    <col min="10240" max="10240" width="1" style="344" customWidth="1"/>
    <col min="10241" max="10241" width="18.1640625" style="344" customWidth="1"/>
    <col min="10242" max="10242" width="1" style="344" customWidth="1"/>
    <col min="10243" max="10243" width="14.83203125" style="344" customWidth="1"/>
    <col min="10244" max="10244" width="1" style="344" customWidth="1"/>
    <col min="10245" max="10245" width="17.33203125" style="344" customWidth="1"/>
    <col min="10246" max="10246" width="15" style="344" bestFit="1" customWidth="1"/>
    <col min="10247" max="10482" width="10.5" style="344"/>
    <col min="10483" max="10483" width="4.83203125" style="344" customWidth="1"/>
    <col min="10484" max="10484" width="4.33203125" style="344" customWidth="1"/>
    <col min="10485" max="10485" width="8" style="344" customWidth="1"/>
    <col min="10486" max="10486" width="18.6640625" style="344" customWidth="1"/>
    <col min="10487" max="10487" width="12.5" style="344" customWidth="1"/>
    <col min="10488" max="10488" width="1" style="344" customWidth="1"/>
    <col min="10489" max="10489" width="14.6640625" style="344" customWidth="1"/>
    <col min="10490" max="10490" width="1" style="344" customWidth="1"/>
    <col min="10491" max="10491" width="12.6640625" style="344" bestFit="1" customWidth="1"/>
    <col min="10492" max="10492" width="0.83203125" style="344" customWidth="1"/>
    <col min="10493" max="10493" width="13.6640625" style="344" customWidth="1"/>
    <col min="10494" max="10494" width="1" style="344" customWidth="1"/>
    <col min="10495" max="10495" width="14" style="344" customWidth="1"/>
    <col min="10496" max="10496" width="1" style="344" customWidth="1"/>
    <col min="10497" max="10497" width="18.1640625" style="344" customWidth="1"/>
    <col min="10498" max="10498" width="1" style="344" customWidth="1"/>
    <col min="10499" max="10499" width="14.83203125" style="344" customWidth="1"/>
    <col min="10500" max="10500" width="1" style="344" customWidth="1"/>
    <col min="10501" max="10501" width="17.33203125" style="344" customWidth="1"/>
    <col min="10502" max="10502" width="15" style="344" bestFit="1" customWidth="1"/>
    <col min="10503" max="10738" width="10.5" style="344"/>
    <col min="10739" max="10739" width="4.83203125" style="344" customWidth="1"/>
    <col min="10740" max="10740" width="4.33203125" style="344" customWidth="1"/>
    <col min="10741" max="10741" width="8" style="344" customWidth="1"/>
    <col min="10742" max="10742" width="18.6640625" style="344" customWidth="1"/>
    <col min="10743" max="10743" width="12.5" style="344" customWidth="1"/>
    <col min="10744" max="10744" width="1" style="344" customWidth="1"/>
    <col min="10745" max="10745" width="14.6640625" style="344" customWidth="1"/>
    <col min="10746" max="10746" width="1" style="344" customWidth="1"/>
    <col min="10747" max="10747" width="12.6640625" style="344" bestFit="1" customWidth="1"/>
    <col min="10748" max="10748" width="0.83203125" style="344" customWidth="1"/>
    <col min="10749" max="10749" width="13.6640625" style="344" customWidth="1"/>
    <col min="10750" max="10750" width="1" style="344" customWidth="1"/>
    <col min="10751" max="10751" width="14" style="344" customWidth="1"/>
    <col min="10752" max="10752" width="1" style="344" customWidth="1"/>
    <col min="10753" max="10753" width="18.1640625" style="344" customWidth="1"/>
    <col min="10754" max="10754" width="1" style="344" customWidth="1"/>
    <col min="10755" max="10755" width="14.83203125" style="344" customWidth="1"/>
    <col min="10756" max="10756" width="1" style="344" customWidth="1"/>
    <col min="10757" max="10757" width="17.33203125" style="344" customWidth="1"/>
    <col min="10758" max="10758" width="15" style="344" bestFit="1" customWidth="1"/>
    <col min="10759" max="10994" width="10.5" style="344"/>
    <col min="10995" max="10995" width="4.83203125" style="344" customWidth="1"/>
    <col min="10996" max="10996" width="4.33203125" style="344" customWidth="1"/>
    <col min="10997" max="10997" width="8" style="344" customWidth="1"/>
    <col min="10998" max="10998" width="18.6640625" style="344" customWidth="1"/>
    <col min="10999" max="10999" width="12.5" style="344" customWidth="1"/>
    <col min="11000" max="11000" width="1" style="344" customWidth="1"/>
    <col min="11001" max="11001" width="14.6640625" style="344" customWidth="1"/>
    <col min="11002" max="11002" width="1" style="344" customWidth="1"/>
    <col min="11003" max="11003" width="12.6640625" style="344" bestFit="1" customWidth="1"/>
    <col min="11004" max="11004" width="0.83203125" style="344" customWidth="1"/>
    <col min="11005" max="11005" width="13.6640625" style="344" customWidth="1"/>
    <col min="11006" max="11006" width="1" style="344" customWidth="1"/>
    <col min="11007" max="11007" width="14" style="344" customWidth="1"/>
    <col min="11008" max="11008" width="1" style="344" customWidth="1"/>
    <col min="11009" max="11009" width="18.1640625" style="344" customWidth="1"/>
    <col min="11010" max="11010" width="1" style="344" customWidth="1"/>
    <col min="11011" max="11011" width="14.83203125" style="344" customWidth="1"/>
    <col min="11012" max="11012" width="1" style="344" customWidth="1"/>
    <col min="11013" max="11013" width="17.33203125" style="344" customWidth="1"/>
    <col min="11014" max="11014" width="15" style="344" bestFit="1" customWidth="1"/>
    <col min="11015" max="11250" width="10.5" style="344"/>
    <col min="11251" max="11251" width="4.83203125" style="344" customWidth="1"/>
    <col min="11252" max="11252" width="4.33203125" style="344" customWidth="1"/>
    <col min="11253" max="11253" width="8" style="344" customWidth="1"/>
    <col min="11254" max="11254" width="18.6640625" style="344" customWidth="1"/>
    <col min="11255" max="11255" width="12.5" style="344" customWidth="1"/>
    <col min="11256" max="11256" width="1" style="344" customWidth="1"/>
    <col min="11257" max="11257" width="14.6640625" style="344" customWidth="1"/>
    <col min="11258" max="11258" width="1" style="344" customWidth="1"/>
    <col min="11259" max="11259" width="12.6640625" style="344" bestFit="1" customWidth="1"/>
    <col min="11260" max="11260" width="0.83203125" style="344" customWidth="1"/>
    <col min="11261" max="11261" width="13.6640625" style="344" customWidth="1"/>
    <col min="11262" max="11262" width="1" style="344" customWidth="1"/>
    <col min="11263" max="11263" width="14" style="344" customWidth="1"/>
    <col min="11264" max="11264" width="1" style="344" customWidth="1"/>
    <col min="11265" max="11265" width="18.1640625" style="344" customWidth="1"/>
    <col min="11266" max="11266" width="1" style="344" customWidth="1"/>
    <col min="11267" max="11267" width="14.83203125" style="344" customWidth="1"/>
    <col min="11268" max="11268" width="1" style="344" customWidth="1"/>
    <col min="11269" max="11269" width="17.33203125" style="344" customWidth="1"/>
    <col min="11270" max="11270" width="15" style="344" bestFit="1" customWidth="1"/>
    <col min="11271" max="11506" width="10.5" style="344"/>
    <col min="11507" max="11507" width="4.83203125" style="344" customWidth="1"/>
    <col min="11508" max="11508" width="4.33203125" style="344" customWidth="1"/>
    <col min="11509" max="11509" width="8" style="344" customWidth="1"/>
    <col min="11510" max="11510" width="18.6640625" style="344" customWidth="1"/>
    <col min="11511" max="11511" width="12.5" style="344" customWidth="1"/>
    <col min="11512" max="11512" width="1" style="344" customWidth="1"/>
    <col min="11513" max="11513" width="14.6640625" style="344" customWidth="1"/>
    <col min="11514" max="11514" width="1" style="344" customWidth="1"/>
    <col min="11515" max="11515" width="12.6640625" style="344" bestFit="1" customWidth="1"/>
    <col min="11516" max="11516" width="0.83203125" style="344" customWidth="1"/>
    <col min="11517" max="11517" width="13.6640625" style="344" customWidth="1"/>
    <col min="11518" max="11518" width="1" style="344" customWidth="1"/>
    <col min="11519" max="11519" width="14" style="344" customWidth="1"/>
    <col min="11520" max="11520" width="1" style="344" customWidth="1"/>
    <col min="11521" max="11521" width="18.1640625" style="344" customWidth="1"/>
    <col min="11522" max="11522" width="1" style="344" customWidth="1"/>
    <col min="11523" max="11523" width="14.83203125" style="344" customWidth="1"/>
    <col min="11524" max="11524" width="1" style="344" customWidth="1"/>
    <col min="11525" max="11525" width="17.33203125" style="344" customWidth="1"/>
    <col min="11526" max="11526" width="15" style="344" bestFit="1" customWidth="1"/>
    <col min="11527" max="11762" width="10.5" style="344"/>
    <col min="11763" max="11763" width="4.83203125" style="344" customWidth="1"/>
    <col min="11764" max="11764" width="4.33203125" style="344" customWidth="1"/>
    <col min="11765" max="11765" width="8" style="344" customWidth="1"/>
    <col min="11766" max="11766" width="18.6640625" style="344" customWidth="1"/>
    <col min="11767" max="11767" width="12.5" style="344" customWidth="1"/>
    <col min="11768" max="11768" width="1" style="344" customWidth="1"/>
    <col min="11769" max="11769" width="14.6640625" style="344" customWidth="1"/>
    <col min="11770" max="11770" width="1" style="344" customWidth="1"/>
    <col min="11771" max="11771" width="12.6640625" style="344" bestFit="1" customWidth="1"/>
    <col min="11772" max="11772" width="0.83203125" style="344" customWidth="1"/>
    <col min="11773" max="11773" width="13.6640625" style="344" customWidth="1"/>
    <col min="11774" max="11774" width="1" style="344" customWidth="1"/>
    <col min="11775" max="11775" width="14" style="344" customWidth="1"/>
    <col min="11776" max="11776" width="1" style="344" customWidth="1"/>
    <col min="11777" max="11777" width="18.1640625" style="344" customWidth="1"/>
    <col min="11778" max="11778" width="1" style="344" customWidth="1"/>
    <col min="11779" max="11779" width="14.83203125" style="344" customWidth="1"/>
    <col min="11780" max="11780" width="1" style="344" customWidth="1"/>
    <col min="11781" max="11781" width="17.33203125" style="344" customWidth="1"/>
    <col min="11782" max="11782" width="15" style="344" bestFit="1" customWidth="1"/>
    <col min="11783" max="12018" width="10.5" style="344"/>
    <col min="12019" max="12019" width="4.83203125" style="344" customWidth="1"/>
    <col min="12020" max="12020" width="4.33203125" style="344" customWidth="1"/>
    <col min="12021" max="12021" width="8" style="344" customWidth="1"/>
    <col min="12022" max="12022" width="18.6640625" style="344" customWidth="1"/>
    <col min="12023" max="12023" width="12.5" style="344" customWidth="1"/>
    <col min="12024" max="12024" width="1" style="344" customWidth="1"/>
    <col min="12025" max="12025" width="14.6640625" style="344" customWidth="1"/>
    <col min="12026" max="12026" width="1" style="344" customWidth="1"/>
    <col min="12027" max="12027" width="12.6640625" style="344" bestFit="1" customWidth="1"/>
    <col min="12028" max="12028" width="0.83203125" style="344" customWidth="1"/>
    <col min="12029" max="12029" width="13.6640625" style="344" customWidth="1"/>
    <col min="12030" max="12030" width="1" style="344" customWidth="1"/>
    <col min="12031" max="12031" width="14" style="344" customWidth="1"/>
    <col min="12032" max="12032" width="1" style="344" customWidth="1"/>
    <col min="12033" max="12033" width="18.1640625" style="344" customWidth="1"/>
    <col min="12034" max="12034" width="1" style="344" customWidth="1"/>
    <col min="12035" max="12035" width="14.83203125" style="344" customWidth="1"/>
    <col min="12036" max="12036" width="1" style="344" customWidth="1"/>
    <col min="12037" max="12037" width="17.33203125" style="344" customWidth="1"/>
    <col min="12038" max="12038" width="15" style="344" bestFit="1" customWidth="1"/>
    <col min="12039" max="12274" width="10.5" style="344"/>
    <col min="12275" max="12275" width="4.83203125" style="344" customWidth="1"/>
    <col min="12276" max="12276" width="4.33203125" style="344" customWidth="1"/>
    <col min="12277" max="12277" width="8" style="344" customWidth="1"/>
    <col min="12278" max="12278" width="18.6640625" style="344" customWidth="1"/>
    <col min="12279" max="12279" width="12.5" style="344" customWidth="1"/>
    <col min="12280" max="12280" width="1" style="344" customWidth="1"/>
    <col min="12281" max="12281" width="14.6640625" style="344" customWidth="1"/>
    <col min="12282" max="12282" width="1" style="344" customWidth="1"/>
    <col min="12283" max="12283" width="12.6640625" style="344" bestFit="1" customWidth="1"/>
    <col min="12284" max="12284" width="0.83203125" style="344" customWidth="1"/>
    <col min="12285" max="12285" width="13.6640625" style="344" customWidth="1"/>
    <col min="12286" max="12286" width="1" style="344" customWidth="1"/>
    <col min="12287" max="12287" width="14" style="344" customWidth="1"/>
    <col min="12288" max="12288" width="1" style="344" customWidth="1"/>
    <col min="12289" max="12289" width="18.1640625" style="344" customWidth="1"/>
    <col min="12290" max="12290" width="1" style="344" customWidth="1"/>
    <col min="12291" max="12291" width="14.83203125" style="344" customWidth="1"/>
    <col min="12292" max="12292" width="1" style="344" customWidth="1"/>
    <col min="12293" max="12293" width="17.33203125" style="344" customWidth="1"/>
    <col min="12294" max="12294" width="15" style="344" bestFit="1" customWidth="1"/>
    <col min="12295" max="12530" width="10.5" style="344"/>
    <col min="12531" max="12531" width="4.83203125" style="344" customWidth="1"/>
    <col min="12532" max="12532" width="4.33203125" style="344" customWidth="1"/>
    <col min="12533" max="12533" width="8" style="344" customWidth="1"/>
    <col min="12534" max="12534" width="18.6640625" style="344" customWidth="1"/>
    <col min="12535" max="12535" width="12.5" style="344" customWidth="1"/>
    <col min="12536" max="12536" width="1" style="344" customWidth="1"/>
    <col min="12537" max="12537" width="14.6640625" style="344" customWidth="1"/>
    <col min="12538" max="12538" width="1" style="344" customWidth="1"/>
    <col min="12539" max="12539" width="12.6640625" style="344" bestFit="1" customWidth="1"/>
    <col min="12540" max="12540" width="0.83203125" style="344" customWidth="1"/>
    <col min="12541" max="12541" width="13.6640625" style="344" customWidth="1"/>
    <col min="12542" max="12542" width="1" style="344" customWidth="1"/>
    <col min="12543" max="12543" width="14" style="344" customWidth="1"/>
    <col min="12544" max="12544" width="1" style="344" customWidth="1"/>
    <col min="12545" max="12545" width="18.1640625" style="344" customWidth="1"/>
    <col min="12546" max="12546" width="1" style="344" customWidth="1"/>
    <col min="12547" max="12547" width="14.83203125" style="344" customWidth="1"/>
    <col min="12548" max="12548" width="1" style="344" customWidth="1"/>
    <col min="12549" max="12549" width="17.33203125" style="344" customWidth="1"/>
    <col min="12550" max="12550" width="15" style="344" bestFit="1" customWidth="1"/>
    <col min="12551" max="12786" width="10.5" style="344"/>
    <col min="12787" max="12787" width="4.83203125" style="344" customWidth="1"/>
    <col min="12788" max="12788" width="4.33203125" style="344" customWidth="1"/>
    <col min="12789" max="12789" width="8" style="344" customWidth="1"/>
    <col min="12790" max="12790" width="18.6640625" style="344" customWidth="1"/>
    <col min="12791" max="12791" width="12.5" style="344" customWidth="1"/>
    <col min="12792" max="12792" width="1" style="344" customWidth="1"/>
    <col min="12793" max="12793" width="14.6640625" style="344" customWidth="1"/>
    <col min="12794" max="12794" width="1" style="344" customWidth="1"/>
    <col min="12795" max="12795" width="12.6640625" style="344" bestFit="1" customWidth="1"/>
    <col min="12796" max="12796" width="0.83203125" style="344" customWidth="1"/>
    <col min="12797" max="12797" width="13.6640625" style="344" customWidth="1"/>
    <col min="12798" max="12798" width="1" style="344" customWidth="1"/>
    <col min="12799" max="12799" width="14" style="344" customWidth="1"/>
    <col min="12800" max="12800" width="1" style="344" customWidth="1"/>
    <col min="12801" max="12801" width="18.1640625" style="344" customWidth="1"/>
    <col min="12802" max="12802" width="1" style="344" customWidth="1"/>
    <col min="12803" max="12803" width="14.83203125" style="344" customWidth="1"/>
    <col min="12804" max="12804" width="1" style="344" customWidth="1"/>
    <col min="12805" max="12805" width="17.33203125" style="344" customWidth="1"/>
    <col min="12806" max="12806" width="15" style="344" bestFit="1" customWidth="1"/>
    <col min="12807" max="13042" width="10.5" style="344"/>
    <col min="13043" max="13043" width="4.83203125" style="344" customWidth="1"/>
    <col min="13044" max="13044" width="4.33203125" style="344" customWidth="1"/>
    <col min="13045" max="13045" width="8" style="344" customWidth="1"/>
    <col min="13046" max="13046" width="18.6640625" style="344" customWidth="1"/>
    <col min="13047" max="13047" width="12.5" style="344" customWidth="1"/>
    <col min="13048" max="13048" width="1" style="344" customWidth="1"/>
    <col min="13049" max="13049" width="14.6640625" style="344" customWidth="1"/>
    <col min="13050" max="13050" width="1" style="344" customWidth="1"/>
    <col min="13051" max="13051" width="12.6640625" style="344" bestFit="1" customWidth="1"/>
    <col min="13052" max="13052" width="0.83203125" style="344" customWidth="1"/>
    <col min="13053" max="13053" width="13.6640625" style="344" customWidth="1"/>
    <col min="13054" max="13054" width="1" style="344" customWidth="1"/>
    <col min="13055" max="13055" width="14" style="344" customWidth="1"/>
    <col min="13056" max="13056" width="1" style="344" customWidth="1"/>
    <col min="13057" max="13057" width="18.1640625" style="344" customWidth="1"/>
    <col min="13058" max="13058" width="1" style="344" customWidth="1"/>
    <col min="13059" max="13059" width="14.83203125" style="344" customWidth="1"/>
    <col min="13060" max="13060" width="1" style="344" customWidth="1"/>
    <col min="13061" max="13061" width="17.33203125" style="344" customWidth="1"/>
    <col min="13062" max="13062" width="15" style="344" bestFit="1" customWidth="1"/>
    <col min="13063" max="13298" width="10.5" style="344"/>
    <col min="13299" max="13299" width="4.83203125" style="344" customWidth="1"/>
    <col min="13300" max="13300" width="4.33203125" style="344" customWidth="1"/>
    <col min="13301" max="13301" width="8" style="344" customWidth="1"/>
    <col min="13302" max="13302" width="18.6640625" style="344" customWidth="1"/>
    <col min="13303" max="13303" width="12.5" style="344" customWidth="1"/>
    <col min="13304" max="13304" width="1" style="344" customWidth="1"/>
    <col min="13305" max="13305" width="14.6640625" style="344" customWidth="1"/>
    <col min="13306" max="13306" width="1" style="344" customWidth="1"/>
    <col min="13307" max="13307" width="12.6640625" style="344" bestFit="1" customWidth="1"/>
    <col min="13308" max="13308" width="0.83203125" style="344" customWidth="1"/>
    <col min="13309" max="13309" width="13.6640625" style="344" customWidth="1"/>
    <col min="13310" max="13310" width="1" style="344" customWidth="1"/>
    <col min="13311" max="13311" width="14" style="344" customWidth="1"/>
    <col min="13312" max="13312" width="1" style="344" customWidth="1"/>
    <col min="13313" max="13313" width="18.1640625" style="344" customWidth="1"/>
    <col min="13314" max="13314" width="1" style="344" customWidth="1"/>
    <col min="13315" max="13315" width="14.83203125" style="344" customWidth="1"/>
    <col min="13316" max="13316" width="1" style="344" customWidth="1"/>
    <col min="13317" max="13317" width="17.33203125" style="344" customWidth="1"/>
    <col min="13318" max="13318" width="15" style="344" bestFit="1" customWidth="1"/>
    <col min="13319" max="13554" width="10.5" style="344"/>
    <col min="13555" max="13555" width="4.83203125" style="344" customWidth="1"/>
    <col min="13556" max="13556" width="4.33203125" style="344" customWidth="1"/>
    <col min="13557" max="13557" width="8" style="344" customWidth="1"/>
    <col min="13558" max="13558" width="18.6640625" style="344" customWidth="1"/>
    <col min="13559" max="13559" width="12.5" style="344" customWidth="1"/>
    <col min="13560" max="13560" width="1" style="344" customWidth="1"/>
    <col min="13561" max="13561" width="14.6640625" style="344" customWidth="1"/>
    <col min="13562" max="13562" width="1" style="344" customWidth="1"/>
    <col min="13563" max="13563" width="12.6640625" style="344" bestFit="1" customWidth="1"/>
    <col min="13564" max="13564" width="0.83203125" style="344" customWidth="1"/>
    <col min="13565" max="13565" width="13.6640625" style="344" customWidth="1"/>
    <col min="13566" max="13566" width="1" style="344" customWidth="1"/>
    <col min="13567" max="13567" width="14" style="344" customWidth="1"/>
    <col min="13568" max="13568" width="1" style="344" customWidth="1"/>
    <col min="13569" max="13569" width="18.1640625" style="344" customWidth="1"/>
    <col min="13570" max="13570" width="1" style="344" customWidth="1"/>
    <col min="13571" max="13571" width="14.83203125" style="344" customWidth="1"/>
    <col min="13572" max="13572" width="1" style="344" customWidth="1"/>
    <col min="13573" max="13573" width="17.33203125" style="344" customWidth="1"/>
    <col min="13574" max="13574" width="15" style="344" bestFit="1" customWidth="1"/>
    <col min="13575" max="13810" width="10.5" style="344"/>
    <col min="13811" max="13811" width="4.83203125" style="344" customWidth="1"/>
    <col min="13812" max="13812" width="4.33203125" style="344" customWidth="1"/>
    <col min="13813" max="13813" width="8" style="344" customWidth="1"/>
    <col min="13814" max="13814" width="18.6640625" style="344" customWidth="1"/>
    <col min="13815" max="13815" width="12.5" style="344" customWidth="1"/>
    <col min="13816" max="13816" width="1" style="344" customWidth="1"/>
    <col min="13817" max="13817" width="14.6640625" style="344" customWidth="1"/>
    <col min="13818" max="13818" width="1" style="344" customWidth="1"/>
    <col min="13819" max="13819" width="12.6640625" style="344" bestFit="1" customWidth="1"/>
    <col min="13820" max="13820" width="0.83203125" style="344" customWidth="1"/>
    <col min="13821" max="13821" width="13.6640625" style="344" customWidth="1"/>
    <col min="13822" max="13822" width="1" style="344" customWidth="1"/>
    <col min="13823" max="13823" width="14" style="344" customWidth="1"/>
    <col min="13824" max="13824" width="1" style="344" customWidth="1"/>
    <col min="13825" max="13825" width="18.1640625" style="344" customWidth="1"/>
    <col min="13826" max="13826" width="1" style="344" customWidth="1"/>
    <col min="13827" max="13827" width="14.83203125" style="344" customWidth="1"/>
    <col min="13828" max="13828" width="1" style="344" customWidth="1"/>
    <col min="13829" max="13829" width="17.33203125" style="344" customWidth="1"/>
    <col min="13830" max="13830" width="15" style="344" bestFit="1" customWidth="1"/>
    <col min="13831" max="14066" width="10.5" style="344"/>
    <col min="14067" max="14067" width="4.83203125" style="344" customWidth="1"/>
    <col min="14068" max="14068" width="4.33203125" style="344" customWidth="1"/>
    <col min="14069" max="14069" width="8" style="344" customWidth="1"/>
    <col min="14070" max="14070" width="18.6640625" style="344" customWidth="1"/>
    <col min="14071" max="14071" width="12.5" style="344" customWidth="1"/>
    <col min="14072" max="14072" width="1" style="344" customWidth="1"/>
    <col min="14073" max="14073" width="14.6640625" style="344" customWidth="1"/>
    <col min="14074" max="14074" width="1" style="344" customWidth="1"/>
    <col min="14075" max="14075" width="12.6640625" style="344" bestFit="1" customWidth="1"/>
    <col min="14076" max="14076" width="0.83203125" style="344" customWidth="1"/>
    <col min="14077" max="14077" width="13.6640625" style="344" customWidth="1"/>
    <col min="14078" max="14078" width="1" style="344" customWidth="1"/>
    <col min="14079" max="14079" width="14" style="344" customWidth="1"/>
    <col min="14080" max="14080" width="1" style="344" customWidth="1"/>
    <col min="14081" max="14081" width="18.1640625" style="344" customWidth="1"/>
    <col min="14082" max="14082" width="1" style="344" customWidth="1"/>
    <col min="14083" max="14083" width="14.83203125" style="344" customWidth="1"/>
    <col min="14084" max="14084" width="1" style="344" customWidth="1"/>
    <col min="14085" max="14085" width="17.33203125" style="344" customWidth="1"/>
    <col min="14086" max="14086" width="15" style="344" bestFit="1" customWidth="1"/>
    <col min="14087" max="14322" width="10.5" style="344"/>
    <col min="14323" max="14323" width="4.83203125" style="344" customWidth="1"/>
    <col min="14324" max="14324" width="4.33203125" style="344" customWidth="1"/>
    <col min="14325" max="14325" width="8" style="344" customWidth="1"/>
    <col min="14326" max="14326" width="18.6640625" style="344" customWidth="1"/>
    <col min="14327" max="14327" width="12.5" style="344" customWidth="1"/>
    <col min="14328" max="14328" width="1" style="344" customWidth="1"/>
    <col min="14329" max="14329" width="14.6640625" style="344" customWidth="1"/>
    <col min="14330" max="14330" width="1" style="344" customWidth="1"/>
    <col min="14331" max="14331" width="12.6640625" style="344" bestFit="1" customWidth="1"/>
    <col min="14332" max="14332" width="0.83203125" style="344" customWidth="1"/>
    <col min="14333" max="14333" width="13.6640625" style="344" customWidth="1"/>
    <col min="14334" max="14334" width="1" style="344" customWidth="1"/>
    <col min="14335" max="14335" width="14" style="344" customWidth="1"/>
    <col min="14336" max="14336" width="1" style="344" customWidth="1"/>
    <col min="14337" max="14337" width="18.1640625" style="344" customWidth="1"/>
    <col min="14338" max="14338" width="1" style="344" customWidth="1"/>
    <col min="14339" max="14339" width="14.83203125" style="344" customWidth="1"/>
    <col min="14340" max="14340" width="1" style="344" customWidth="1"/>
    <col min="14341" max="14341" width="17.33203125" style="344" customWidth="1"/>
    <col min="14342" max="14342" width="15" style="344" bestFit="1" customWidth="1"/>
    <col min="14343" max="14578" width="10.5" style="344"/>
    <col min="14579" max="14579" width="4.83203125" style="344" customWidth="1"/>
    <col min="14580" max="14580" width="4.33203125" style="344" customWidth="1"/>
    <col min="14581" max="14581" width="8" style="344" customWidth="1"/>
    <col min="14582" max="14582" width="18.6640625" style="344" customWidth="1"/>
    <col min="14583" max="14583" width="12.5" style="344" customWidth="1"/>
    <col min="14584" max="14584" width="1" style="344" customWidth="1"/>
    <col min="14585" max="14585" width="14.6640625" style="344" customWidth="1"/>
    <col min="14586" max="14586" width="1" style="344" customWidth="1"/>
    <col min="14587" max="14587" width="12.6640625" style="344" bestFit="1" customWidth="1"/>
    <col min="14588" max="14588" width="0.83203125" style="344" customWidth="1"/>
    <col min="14589" max="14589" width="13.6640625" style="344" customWidth="1"/>
    <col min="14590" max="14590" width="1" style="344" customWidth="1"/>
    <col min="14591" max="14591" width="14" style="344" customWidth="1"/>
    <col min="14592" max="14592" width="1" style="344" customWidth="1"/>
    <col min="14593" max="14593" width="18.1640625" style="344" customWidth="1"/>
    <col min="14594" max="14594" width="1" style="344" customWidth="1"/>
    <col min="14595" max="14595" width="14.83203125" style="344" customWidth="1"/>
    <col min="14596" max="14596" width="1" style="344" customWidth="1"/>
    <col min="14597" max="14597" width="17.33203125" style="344" customWidth="1"/>
    <col min="14598" max="14598" width="15" style="344" bestFit="1" customWidth="1"/>
    <col min="14599" max="14834" width="10.5" style="344"/>
    <col min="14835" max="14835" width="4.83203125" style="344" customWidth="1"/>
    <col min="14836" max="14836" width="4.33203125" style="344" customWidth="1"/>
    <col min="14837" max="14837" width="8" style="344" customWidth="1"/>
    <col min="14838" max="14838" width="18.6640625" style="344" customWidth="1"/>
    <col min="14839" max="14839" width="12.5" style="344" customWidth="1"/>
    <col min="14840" max="14840" width="1" style="344" customWidth="1"/>
    <col min="14841" max="14841" width="14.6640625" style="344" customWidth="1"/>
    <col min="14842" max="14842" width="1" style="344" customWidth="1"/>
    <col min="14843" max="14843" width="12.6640625" style="344" bestFit="1" customWidth="1"/>
    <col min="14844" max="14844" width="0.83203125" style="344" customWidth="1"/>
    <col min="14845" max="14845" width="13.6640625" style="344" customWidth="1"/>
    <col min="14846" max="14846" width="1" style="344" customWidth="1"/>
    <col min="14847" max="14847" width="14" style="344" customWidth="1"/>
    <col min="14848" max="14848" width="1" style="344" customWidth="1"/>
    <col min="14849" max="14849" width="18.1640625" style="344" customWidth="1"/>
    <col min="14850" max="14850" width="1" style="344" customWidth="1"/>
    <col min="14851" max="14851" width="14.83203125" style="344" customWidth="1"/>
    <col min="14852" max="14852" width="1" style="344" customWidth="1"/>
    <col min="14853" max="14853" width="17.33203125" style="344" customWidth="1"/>
    <col min="14854" max="14854" width="15" style="344" bestFit="1" customWidth="1"/>
    <col min="14855" max="15090" width="10.5" style="344"/>
    <col min="15091" max="15091" width="4.83203125" style="344" customWidth="1"/>
    <col min="15092" max="15092" width="4.33203125" style="344" customWidth="1"/>
    <col min="15093" max="15093" width="8" style="344" customWidth="1"/>
    <col min="15094" max="15094" width="18.6640625" style="344" customWidth="1"/>
    <col min="15095" max="15095" width="12.5" style="344" customWidth="1"/>
    <col min="15096" max="15096" width="1" style="344" customWidth="1"/>
    <col min="15097" max="15097" width="14.6640625" style="344" customWidth="1"/>
    <col min="15098" max="15098" width="1" style="344" customWidth="1"/>
    <col min="15099" max="15099" width="12.6640625" style="344" bestFit="1" customWidth="1"/>
    <col min="15100" max="15100" width="0.83203125" style="344" customWidth="1"/>
    <col min="15101" max="15101" width="13.6640625" style="344" customWidth="1"/>
    <col min="15102" max="15102" width="1" style="344" customWidth="1"/>
    <col min="15103" max="15103" width="14" style="344" customWidth="1"/>
    <col min="15104" max="15104" width="1" style="344" customWidth="1"/>
    <col min="15105" max="15105" width="18.1640625" style="344" customWidth="1"/>
    <col min="15106" max="15106" width="1" style="344" customWidth="1"/>
    <col min="15107" max="15107" width="14.83203125" style="344" customWidth="1"/>
    <col min="15108" max="15108" width="1" style="344" customWidth="1"/>
    <col min="15109" max="15109" width="17.33203125" style="344" customWidth="1"/>
    <col min="15110" max="15110" width="15" style="344" bestFit="1" customWidth="1"/>
    <col min="15111" max="15346" width="10.5" style="344"/>
    <col min="15347" max="15347" width="4.83203125" style="344" customWidth="1"/>
    <col min="15348" max="15348" width="4.33203125" style="344" customWidth="1"/>
    <col min="15349" max="15349" width="8" style="344" customWidth="1"/>
    <col min="15350" max="15350" width="18.6640625" style="344" customWidth="1"/>
    <col min="15351" max="15351" width="12.5" style="344" customWidth="1"/>
    <col min="15352" max="15352" width="1" style="344" customWidth="1"/>
    <col min="15353" max="15353" width="14.6640625" style="344" customWidth="1"/>
    <col min="15354" max="15354" width="1" style="344" customWidth="1"/>
    <col min="15355" max="15355" width="12.6640625" style="344" bestFit="1" customWidth="1"/>
    <col min="15356" max="15356" width="0.83203125" style="344" customWidth="1"/>
    <col min="15357" max="15357" width="13.6640625" style="344" customWidth="1"/>
    <col min="15358" max="15358" width="1" style="344" customWidth="1"/>
    <col min="15359" max="15359" width="14" style="344" customWidth="1"/>
    <col min="15360" max="15360" width="1" style="344" customWidth="1"/>
    <col min="15361" max="15361" width="18.1640625" style="344" customWidth="1"/>
    <col min="15362" max="15362" width="1" style="344" customWidth="1"/>
    <col min="15363" max="15363" width="14.83203125" style="344" customWidth="1"/>
    <col min="15364" max="15364" width="1" style="344" customWidth="1"/>
    <col min="15365" max="15365" width="17.33203125" style="344" customWidth="1"/>
    <col min="15366" max="15366" width="15" style="344" bestFit="1" customWidth="1"/>
    <col min="15367" max="15602" width="10.5" style="344"/>
    <col min="15603" max="15603" width="4.83203125" style="344" customWidth="1"/>
    <col min="15604" max="15604" width="4.33203125" style="344" customWidth="1"/>
    <col min="15605" max="15605" width="8" style="344" customWidth="1"/>
    <col min="15606" max="15606" width="18.6640625" style="344" customWidth="1"/>
    <col min="15607" max="15607" width="12.5" style="344" customWidth="1"/>
    <col min="15608" max="15608" width="1" style="344" customWidth="1"/>
    <col min="15609" max="15609" width="14.6640625" style="344" customWidth="1"/>
    <col min="15610" max="15610" width="1" style="344" customWidth="1"/>
    <col min="15611" max="15611" width="12.6640625" style="344" bestFit="1" customWidth="1"/>
    <col min="15612" max="15612" width="0.83203125" style="344" customWidth="1"/>
    <col min="15613" max="15613" width="13.6640625" style="344" customWidth="1"/>
    <col min="15614" max="15614" width="1" style="344" customWidth="1"/>
    <col min="15615" max="15615" width="14" style="344" customWidth="1"/>
    <col min="15616" max="15616" width="1" style="344" customWidth="1"/>
    <col min="15617" max="15617" width="18.1640625" style="344" customWidth="1"/>
    <col min="15618" max="15618" width="1" style="344" customWidth="1"/>
    <col min="15619" max="15619" width="14.83203125" style="344" customWidth="1"/>
    <col min="15620" max="15620" width="1" style="344" customWidth="1"/>
    <col min="15621" max="15621" width="17.33203125" style="344" customWidth="1"/>
    <col min="15622" max="15622" width="15" style="344" bestFit="1" customWidth="1"/>
    <col min="15623" max="15858" width="10.5" style="344"/>
    <col min="15859" max="15859" width="4.83203125" style="344" customWidth="1"/>
    <col min="15860" max="15860" width="4.33203125" style="344" customWidth="1"/>
    <col min="15861" max="15861" width="8" style="344" customWidth="1"/>
    <col min="15862" max="15862" width="18.6640625" style="344" customWidth="1"/>
    <col min="15863" max="15863" width="12.5" style="344" customWidth="1"/>
    <col min="15864" max="15864" width="1" style="344" customWidth="1"/>
    <col min="15865" max="15865" width="14.6640625" style="344" customWidth="1"/>
    <col min="15866" max="15866" width="1" style="344" customWidth="1"/>
    <col min="15867" max="15867" width="12.6640625" style="344" bestFit="1" customWidth="1"/>
    <col min="15868" max="15868" width="0.83203125" style="344" customWidth="1"/>
    <col min="15869" max="15869" width="13.6640625" style="344" customWidth="1"/>
    <col min="15870" max="15870" width="1" style="344" customWidth="1"/>
    <col min="15871" max="15871" width="14" style="344" customWidth="1"/>
    <col min="15872" max="15872" width="1" style="344" customWidth="1"/>
    <col min="15873" max="15873" width="18.1640625" style="344" customWidth="1"/>
    <col min="15874" max="15874" width="1" style="344" customWidth="1"/>
    <col min="15875" max="15875" width="14.83203125" style="344" customWidth="1"/>
    <col min="15876" max="15876" width="1" style="344" customWidth="1"/>
    <col min="15877" max="15877" width="17.33203125" style="344" customWidth="1"/>
    <col min="15878" max="15878" width="15" style="344" bestFit="1" customWidth="1"/>
    <col min="15879" max="16114" width="10.5" style="344"/>
    <col min="16115" max="16115" width="4.83203125" style="344" customWidth="1"/>
    <col min="16116" max="16116" width="4.33203125" style="344" customWidth="1"/>
    <col min="16117" max="16117" width="8" style="344" customWidth="1"/>
    <col min="16118" max="16118" width="18.6640625" style="344" customWidth="1"/>
    <col min="16119" max="16119" width="12.5" style="344" customWidth="1"/>
    <col min="16120" max="16120" width="1" style="344" customWidth="1"/>
    <col min="16121" max="16121" width="14.6640625" style="344" customWidth="1"/>
    <col min="16122" max="16122" width="1" style="344" customWidth="1"/>
    <col min="16123" max="16123" width="12.6640625" style="344" bestFit="1" customWidth="1"/>
    <col min="16124" max="16124" width="0.83203125" style="344" customWidth="1"/>
    <col min="16125" max="16125" width="13.6640625" style="344" customWidth="1"/>
    <col min="16126" max="16126" width="1" style="344" customWidth="1"/>
    <col min="16127" max="16127" width="14" style="344" customWidth="1"/>
    <col min="16128" max="16128" width="1" style="344" customWidth="1"/>
    <col min="16129" max="16129" width="18.1640625" style="344" customWidth="1"/>
    <col min="16130" max="16130" width="1" style="344" customWidth="1"/>
    <col min="16131" max="16131" width="14.83203125" style="344" customWidth="1"/>
    <col min="16132" max="16132" width="1" style="344" customWidth="1"/>
    <col min="16133" max="16133" width="17.33203125" style="344" customWidth="1"/>
    <col min="16134" max="16134" width="15" style="344" bestFit="1" customWidth="1"/>
    <col min="16135" max="16384" width="10.5" style="344"/>
  </cols>
  <sheetData>
    <row r="1" spans="1:21" s="340" customFormat="1" ht="16.5" customHeight="1">
      <c r="A1" s="631" t="s">
        <v>421</v>
      </c>
      <c r="B1" s="631"/>
      <c r="C1" s="631"/>
      <c r="D1" s="631"/>
      <c r="E1" s="631"/>
      <c r="F1" s="631"/>
      <c r="G1" s="631"/>
      <c r="H1" s="631"/>
      <c r="I1" s="631"/>
      <c r="J1" s="631"/>
      <c r="K1" s="631"/>
      <c r="L1" s="631"/>
      <c r="M1" s="631"/>
      <c r="N1" s="631"/>
      <c r="O1" s="631"/>
      <c r="P1" s="631"/>
      <c r="Q1" s="631"/>
      <c r="R1" s="631"/>
      <c r="S1" s="631"/>
      <c r="T1" s="631"/>
      <c r="U1" s="631"/>
    </row>
    <row r="2" spans="1:21" s="340" customFormat="1" ht="16.5" customHeight="1">
      <c r="A2" s="631" t="s">
        <v>670</v>
      </c>
      <c r="B2" s="631"/>
      <c r="C2" s="631"/>
      <c r="D2" s="631"/>
      <c r="E2" s="631"/>
      <c r="F2" s="631"/>
      <c r="G2" s="631"/>
      <c r="H2" s="631"/>
      <c r="I2" s="631"/>
      <c r="J2" s="631"/>
      <c r="K2" s="631"/>
      <c r="L2" s="631"/>
      <c r="M2" s="631"/>
      <c r="N2" s="631"/>
      <c r="O2" s="631"/>
      <c r="P2" s="631"/>
      <c r="Q2" s="631"/>
      <c r="R2" s="631"/>
      <c r="S2" s="631"/>
      <c r="T2" s="631"/>
      <c r="U2" s="631"/>
    </row>
    <row r="3" spans="1:21" s="340" customFormat="1" ht="16.5" customHeight="1">
      <c r="A3" s="341" t="str">
        <f>'9 CE CONSO (E)'!A3</f>
        <v>For the year ended 31 December 2017</v>
      </c>
      <c r="B3" s="341"/>
      <c r="C3" s="341"/>
      <c r="D3" s="341"/>
      <c r="E3" s="342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  <c r="S3" s="343"/>
      <c r="T3" s="343"/>
      <c r="U3" s="343"/>
    </row>
    <row r="4" spans="1:21" ht="16.5" customHeight="1">
      <c r="K4" s="347"/>
      <c r="L4" s="347"/>
      <c r="M4" s="347"/>
      <c r="N4" s="347"/>
      <c r="O4" s="347"/>
      <c r="P4" s="347"/>
      <c r="Q4" s="347"/>
      <c r="R4" s="347"/>
      <c r="S4" s="347"/>
      <c r="T4" s="347"/>
    </row>
    <row r="5" spans="1:21" ht="16.5" customHeight="1">
      <c r="K5" s="347"/>
      <c r="L5" s="347"/>
      <c r="M5" s="347"/>
      <c r="N5" s="347"/>
      <c r="O5" s="347"/>
      <c r="P5" s="347"/>
      <c r="Q5" s="347"/>
      <c r="R5" s="347"/>
      <c r="S5" s="347"/>
      <c r="T5" s="347"/>
    </row>
    <row r="6" spans="1:21" ht="16.5" customHeight="1">
      <c r="F6" s="345"/>
      <c r="G6" s="633" t="s">
        <v>353</v>
      </c>
      <c r="H6" s="633"/>
      <c r="I6" s="633"/>
      <c r="J6" s="633"/>
      <c r="K6" s="633"/>
      <c r="L6" s="633"/>
      <c r="M6" s="633"/>
      <c r="N6" s="633"/>
      <c r="O6" s="633"/>
      <c r="P6" s="633"/>
      <c r="Q6" s="633"/>
      <c r="R6" s="633"/>
      <c r="S6" s="633"/>
      <c r="T6" s="633"/>
      <c r="U6" s="633"/>
    </row>
    <row r="7" spans="1:21" s="348" customFormat="1" ht="16.5" customHeight="1">
      <c r="E7" s="349"/>
      <c r="F7" s="350"/>
      <c r="G7" s="350"/>
      <c r="H7" s="350"/>
      <c r="I7" s="350"/>
      <c r="J7" s="350"/>
      <c r="K7" s="351"/>
      <c r="L7" s="351"/>
      <c r="M7" s="351"/>
      <c r="N7" s="350"/>
      <c r="O7" s="634" t="s">
        <v>289</v>
      </c>
      <c r="P7" s="634"/>
      <c r="Q7" s="634"/>
      <c r="R7" s="634"/>
      <c r="S7" s="634"/>
      <c r="T7" s="350"/>
      <c r="U7" s="350"/>
    </row>
    <row r="8" spans="1:21" s="348" customFormat="1" ht="16.5" customHeight="1">
      <c r="E8" s="349"/>
      <c r="F8" s="350"/>
      <c r="G8" s="350"/>
      <c r="H8" s="350"/>
      <c r="I8" s="350"/>
      <c r="J8" s="350"/>
      <c r="K8" s="351"/>
      <c r="L8" s="351"/>
      <c r="M8" s="351"/>
      <c r="N8" s="350"/>
      <c r="O8" s="634" t="s">
        <v>661</v>
      </c>
      <c r="P8" s="634"/>
      <c r="Q8" s="634"/>
      <c r="R8" s="577"/>
      <c r="S8" s="577"/>
      <c r="T8" s="350"/>
      <c r="U8" s="350"/>
    </row>
    <row r="9" spans="1:21" s="348" customFormat="1" ht="16.5" customHeight="1">
      <c r="E9" s="349"/>
      <c r="F9" s="352"/>
      <c r="G9" s="352"/>
      <c r="H9" s="352"/>
      <c r="I9" s="352"/>
      <c r="J9" s="352"/>
      <c r="K9" s="352"/>
      <c r="L9" s="352"/>
      <c r="M9" s="352"/>
      <c r="N9" s="352"/>
      <c r="P9" s="578"/>
      <c r="Q9" s="351" t="s">
        <v>548</v>
      </c>
      <c r="R9" s="578"/>
      <c r="S9" s="352"/>
      <c r="T9" s="352"/>
      <c r="U9" s="352"/>
    </row>
    <row r="10" spans="1:21" s="348" customFormat="1" ht="16.5" customHeight="1">
      <c r="E10" s="349"/>
      <c r="F10" s="352"/>
      <c r="G10" s="352" t="s">
        <v>328</v>
      </c>
      <c r="H10" s="352"/>
      <c r="I10" s="350" t="s">
        <v>519</v>
      </c>
      <c r="J10" s="352"/>
      <c r="K10" s="633" t="s">
        <v>330</v>
      </c>
      <c r="L10" s="633"/>
      <c r="M10" s="633"/>
      <c r="N10" s="352"/>
      <c r="O10" s="352" t="s">
        <v>652</v>
      </c>
      <c r="P10" s="350"/>
      <c r="Q10" s="450" t="s">
        <v>593</v>
      </c>
      <c r="R10" s="350"/>
      <c r="S10" s="352" t="s">
        <v>525</v>
      </c>
      <c r="T10" s="352"/>
      <c r="U10" s="352"/>
    </row>
    <row r="11" spans="1:21" s="348" customFormat="1" ht="16.5" customHeight="1">
      <c r="E11" s="349"/>
      <c r="F11" s="352"/>
      <c r="G11" s="352" t="s">
        <v>329</v>
      </c>
      <c r="H11" s="352"/>
      <c r="I11" s="352" t="s">
        <v>520</v>
      </c>
      <c r="J11" s="352"/>
      <c r="K11" s="352" t="s">
        <v>331</v>
      </c>
      <c r="L11" s="352"/>
      <c r="M11" s="352"/>
      <c r="N11" s="352"/>
      <c r="O11" s="350" t="s">
        <v>653</v>
      </c>
      <c r="P11" s="352"/>
      <c r="Q11" s="352" t="s">
        <v>594</v>
      </c>
      <c r="R11" s="352"/>
      <c r="S11" s="352" t="s">
        <v>349</v>
      </c>
      <c r="T11" s="352"/>
      <c r="U11" s="352" t="s">
        <v>335</v>
      </c>
    </row>
    <row r="12" spans="1:21" s="348" customFormat="1" ht="16.5" customHeight="1">
      <c r="E12" s="349"/>
      <c r="F12" s="350"/>
      <c r="G12" s="350" t="s">
        <v>336</v>
      </c>
      <c r="H12" s="350"/>
      <c r="I12" s="350" t="s">
        <v>521</v>
      </c>
      <c r="J12" s="350"/>
      <c r="K12" s="350" t="s">
        <v>337</v>
      </c>
      <c r="L12" s="350"/>
      <c r="M12" s="350" t="s">
        <v>288</v>
      </c>
      <c r="N12" s="350"/>
      <c r="O12" s="352" t="s">
        <v>696</v>
      </c>
      <c r="P12" s="350"/>
      <c r="Q12" s="352" t="s">
        <v>549</v>
      </c>
      <c r="R12" s="350"/>
      <c r="S12" s="350" t="s">
        <v>338</v>
      </c>
      <c r="T12" s="350"/>
      <c r="U12" s="350" t="s">
        <v>526</v>
      </c>
    </row>
    <row r="13" spans="1:21" ht="16.5" customHeight="1">
      <c r="E13" s="342" t="s">
        <v>669</v>
      </c>
      <c r="G13" s="353" t="s">
        <v>239</v>
      </c>
      <c r="I13" s="353" t="s">
        <v>239</v>
      </c>
      <c r="K13" s="353" t="s">
        <v>239</v>
      </c>
      <c r="M13" s="353" t="s">
        <v>239</v>
      </c>
      <c r="O13" s="353" t="s">
        <v>239</v>
      </c>
      <c r="Q13" s="353" t="s">
        <v>239</v>
      </c>
      <c r="S13" s="353" t="s">
        <v>239</v>
      </c>
      <c r="U13" s="353" t="s">
        <v>239</v>
      </c>
    </row>
    <row r="14" spans="1:21" ht="16.5" customHeight="1">
      <c r="G14" s="240"/>
      <c r="I14" s="240"/>
      <c r="K14" s="240"/>
      <c r="M14" s="240"/>
      <c r="O14" s="240"/>
      <c r="Q14" s="240"/>
      <c r="S14" s="240"/>
      <c r="U14" s="240"/>
    </row>
    <row r="15" spans="1:21" ht="16.5" customHeight="1">
      <c r="A15" s="348" t="s">
        <v>347</v>
      </c>
      <c r="F15" s="347"/>
      <c r="G15" s="347">
        <v>3882074476</v>
      </c>
      <c r="H15" s="347"/>
      <c r="I15" s="347">
        <v>438704620</v>
      </c>
      <c r="J15" s="347"/>
      <c r="K15" s="347">
        <v>600000000</v>
      </c>
      <c r="L15" s="347"/>
      <c r="M15" s="347">
        <v>3598303964</v>
      </c>
      <c r="N15" s="347"/>
      <c r="O15" s="347">
        <v>844954</v>
      </c>
      <c r="P15" s="347"/>
      <c r="Q15" s="347">
        <v>0</v>
      </c>
      <c r="R15" s="347"/>
      <c r="S15" s="347">
        <f>SUM(O15:Q15)</f>
        <v>844954</v>
      </c>
      <c r="T15" s="347"/>
      <c r="U15" s="347">
        <f>SUM(G15:M15,S15)</f>
        <v>8519928014</v>
      </c>
    </row>
    <row r="16" spans="1:21" ht="16.5" customHeight="1">
      <c r="A16" s="344" t="s">
        <v>344</v>
      </c>
      <c r="E16" s="345">
        <v>28</v>
      </c>
      <c r="F16" s="347"/>
      <c r="G16" s="347">
        <v>0</v>
      </c>
      <c r="H16" s="347"/>
      <c r="I16" s="347">
        <v>0</v>
      </c>
      <c r="J16" s="347"/>
      <c r="K16" s="347">
        <v>0</v>
      </c>
      <c r="L16" s="347"/>
      <c r="M16" s="347">
        <v>-1015149794</v>
      </c>
      <c r="N16" s="347"/>
      <c r="O16" s="347">
        <v>0</v>
      </c>
      <c r="P16" s="347"/>
      <c r="Q16" s="347">
        <v>0</v>
      </c>
      <c r="R16" s="347"/>
      <c r="S16" s="347">
        <v>0</v>
      </c>
      <c r="T16" s="347"/>
      <c r="U16" s="347">
        <f t="shared" ref="U16:U17" si="0">SUM(G16:M16,S16)</f>
        <v>-1015149794</v>
      </c>
    </row>
    <row r="17" spans="1:21" ht="16.5" customHeight="1">
      <c r="A17" s="344" t="s">
        <v>668</v>
      </c>
      <c r="G17" s="354">
        <v>0</v>
      </c>
      <c r="I17" s="354">
        <v>0</v>
      </c>
      <c r="K17" s="354">
        <v>0</v>
      </c>
      <c r="M17" s="354">
        <v>4991049489</v>
      </c>
      <c r="O17" s="354">
        <v>-651263</v>
      </c>
      <c r="Q17" s="354">
        <v>17059116</v>
      </c>
      <c r="S17" s="354">
        <v>16407853</v>
      </c>
      <c r="U17" s="354">
        <f t="shared" si="0"/>
        <v>5007457342</v>
      </c>
    </row>
    <row r="18" spans="1:21" ht="16.5" customHeight="1">
      <c r="G18" s="347"/>
      <c r="I18" s="347"/>
      <c r="K18" s="347"/>
      <c r="L18" s="347"/>
      <c r="M18" s="347"/>
      <c r="O18" s="347"/>
      <c r="Q18" s="347"/>
      <c r="S18" s="347"/>
      <c r="T18" s="347"/>
      <c r="U18" s="347"/>
    </row>
    <row r="19" spans="1:21" ht="16.5" customHeight="1" thickBot="1">
      <c r="A19" s="348" t="s">
        <v>348</v>
      </c>
      <c r="G19" s="355">
        <f>SUM(G15:G18)</f>
        <v>3882074476</v>
      </c>
      <c r="I19" s="355">
        <f>SUM(I15:I18)</f>
        <v>438704620</v>
      </c>
      <c r="K19" s="355">
        <f>SUM(K15:K18)</f>
        <v>600000000</v>
      </c>
      <c r="M19" s="355">
        <f>SUM(M15:M18)</f>
        <v>7574203659</v>
      </c>
      <c r="O19" s="355">
        <f>SUM(O15:O18)</f>
        <v>193691</v>
      </c>
      <c r="Q19" s="355">
        <f>SUM(Q15:Q18)</f>
        <v>17059116</v>
      </c>
      <c r="S19" s="355">
        <f>SUM(S15:S18)</f>
        <v>17252807</v>
      </c>
      <c r="U19" s="355">
        <f>SUM(U15:U18)</f>
        <v>12512235562</v>
      </c>
    </row>
    <row r="20" spans="1:21" ht="16.5" customHeight="1" thickTop="1">
      <c r="G20" s="356"/>
      <c r="I20" s="356"/>
      <c r="K20" s="356"/>
      <c r="M20" s="356"/>
      <c r="O20" s="356"/>
      <c r="Q20" s="356"/>
      <c r="S20" s="356"/>
      <c r="U20" s="356"/>
    </row>
    <row r="21" spans="1:21" s="357" customFormat="1" ht="16.5" customHeight="1">
      <c r="E21" s="358"/>
      <c r="F21" s="346"/>
      <c r="G21" s="347"/>
      <c r="H21" s="346"/>
      <c r="I21" s="347"/>
      <c r="J21" s="347"/>
      <c r="K21" s="347"/>
      <c r="L21" s="346"/>
      <c r="M21" s="347"/>
      <c r="N21" s="346"/>
      <c r="O21" s="347"/>
      <c r="P21" s="346"/>
      <c r="Q21" s="347"/>
      <c r="R21" s="346"/>
      <c r="S21" s="347"/>
      <c r="T21" s="347"/>
      <c r="U21" s="347"/>
    </row>
    <row r="22" spans="1:21" ht="16.5" customHeight="1">
      <c r="A22" s="348" t="s">
        <v>591</v>
      </c>
      <c r="F22" s="347"/>
      <c r="G22" s="347">
        <f>SUM(G19)</f>
        <v>3882074476</v>
      </c>
      <c r="H22" s="347"/>
      <c r="I22" s="347">
        <f>SUM(I19)</f>
        <v>438704620</v>
      </c>
      <c r="J22" s="347"/>
      <c r="K22" s="347">
        <f>SUM(K19)</f>
        <v>600000000</v>
      </c>
      <c r="L22" s="347"/>
      <c r="M22" s="347">
        <f>SUM(M19)</f>
        <v>7574203659</v>
      </c>
      <c r="N22" s="347"/>
      <c r="O22" s="347">
        <f>SUM(O19)</f>
        <v>193691</v>
      </c>
      <c r="P22" s="347"/>
      <c r="Q22" s="347">
        <f>SUM(Q19)</f>
        <v>17059116</v>
      </c>
      <c r="R22" s="347"/>
      <c r="S22" s="347">
        <f>SUM(S19)</f>
        <v>17252807</v>
      </c>
      <c r="T22" s="347"/>
      <c r="U22" s="347">
        <f>SUM(U19)</f>
        <v>12512235562</v>
      </c>
    </row>
    <row r="23" spans="1:21" ht="16.5" customHeight="1">
      <c r="A23" s="344" t="s">
        <v>344</v>
      </c>
      <c r="E23" s="345">
        <f>'11HRD(T)'!$C$15</f>
        <v>28</v>
      </c>
      <c r="F23" s="347"/>
      <c r="G23" s="347">
        <v>0</v>
      </c>
      <c r="H23" s="347"/>
      <c r="I23" s="347">
        <v>0</v>
      </c>
      <c r="J23" s="347"/>
      <c r="K23" s="347">
        <v>0</v>
      </c>
      <c r="L23" s="347"/>
      <c r="M23" s="347">
        <f>+'11HRD(T)'!K21</f>
        <v>-3398755769.4300003</v>
      </c>
      <c r="N23" s="347"/>
      <c r="O23" s="347">
        <v>0</v>
      </c>
      <c r="P23" s="347"/>
      <c r="Q23" s="347">
        <v>0</v>
      </c>
      <c r="R23" s="347"/>
      <c r="S23" s="347">
        <f>SUM(O23:Q23)</f>
        <v>0</v>
      </c>
      <c r="T23" s="347"/>
      <c r="U23" s="347">
        <f t="shared" ref="U23:U24" si="1">SUM(G23:M23,S23)</f>
        <v>-3398755769.4300003</v>
      </c>
    </row>
    <row r="24" spans="1:21" ht="16.5" customHeight="1">
      <c r="A24" s="344" t="s">
        <v>343</v>
      </c>
      <c r="G24" s="354">
        <v>0</v>
      </c>
      <c r="I24" s="354">
        <v>0</v>
      </c>
      <c r="K24" s="354">
        <v>0</v>
      </c>
      <c r="M24" s="354">
        <f>+'11HRD(T)'!K22</f>
        <v>4214444770</v>
      </c>
      <c r="O24" s="354">
        <f>+'11HRD(T)'!M22</f>
        <v>-87212742.930000037</v>
      </c>
      <c r="Q24" s="354">
        <f>+'11HRD(T)'!O22</f>
        <v>0</v>
      </c>
      <c r="S24" s="354">
        <f>SUM(O24:Q24)</f>
        <v>-87212742.930000037</v>
      </c>
      <c r="U24" s="354">
        <f t="shared" si="1"/>
        <v>4127232027.0700002</v>
      </c>
    </row>
    <row r="25" spans="1:21" ht="16.5" customHeight="1">
      <c r="G25" s="347"/>
      <c r="I25" s="347"/>
      <c r="K25" s="347"/>
      <c r="L25" s="347"/>
      <c r="M25" s="347"/>
      <c r="O25" s="347"/>
      <c r="Q25" s="347"/>
      <c r="S25" s="347"/>
      <c r="T25" s="347"/>
      <c r="U25" s="347"/>
    </row>
    <row r="26" spans="1:21" ht="16.5" customHeight="1" thickBot="1">
      <c r="A26" s="348" t="s">
        <v>592</v>
      </c>
      <c r="G26" s="355">
        <f>SUM(G22:G24)</f>
        <v>3882074476</v>
      </c>
      <c r="I26" s="355">
        <f>SUM(I22:I24)</f>
        <v>438704620</v>
      </c>
      <c r="K26" s="355">
        <f>SUM(K22:K24)</f>
        <v>600000000</v>
      </c>
      <c r="M26" s="355">
        <f>SUM(M22:M24)</f>
        <v>8389892659.5699997</v>
      </c>
      <c r="O26" s="355">
        <f>SUM(O22:O24)</f>
        <v>-87019051.930000037</v>
      </c>
      <c r="Q26" s="355">
        <f>SUM(Q22:Q24)</f>
        <v>17059116</v>
      </c>
      <c r="S26" s="355">
        <f>SUM(S22:S24)</f>
        <v>-69959935.930000037</v>
      </c>
      <c r="U26" s="355">
        <f>SUM(U22:U24)</f>
        <v>13240711819.639999</v>
      </c>
    </row>
    <row r="27" spans="1:21" s="357" customFormat="1" ht="16.5" customHeight="1" thickTop="1">
      <c r="E27" s="358"/>
      <c r="F27" s="347"/>
      <c r="G27" s="359"/>
      <c r="H27" s="347"/>
      <c r="I27" s="359"/>
      <c r="J27" s="347"/>
      <c r="K27" s="359"/>
      <c r="L27" s="347"/>
      <c r="M27" s="347"/>
      <c r="N27" s="347"/>
      <c r="O27" s="359"/>
      <c r="P27" s="347"/>
      <c r="Q27" s="359"/>
      <c r="R27" s="347"/>
      <c r="S27" s="347"/>
      <c r="T27" s="347"/>
      <c r="U27" s="347"/>
    </row>
    <row r="28" spans="1:21" s="357" customFormat="1" ht="16.5" customHeight="1">
      <c r="E28" s="358"/>
      <c r="F28" s="347"/>
      <c r="G28" s="359"/>
      <c r="H28" s="347"/>
      <c r="I28" s="359"/>
      <c r="J28" s="347"/>
      <c r="K28" s="359"/>
      <c r="L28" s="347"/>
      <c r="M28" s="359"/>
      <c r="N28" s="347"/>
      <c r="O28" s="359"/>
      <c r="P28" s="347"/>
      <c r="Q28" s="359"/>
      <c r="R28" s="347"/>
      <c r="S28" s="359"/>
      <c r="T28" s="347"/>
      <c r="U28" s="359"/>
    </row>
    <row r="29" spans="1:21" s="357" customFormat="1" ht="16.5" customHeight="1">
      <c r="E29" s="358"/>
      <c r="F29" s="347"/>
      <c r="G29" s="359"/>
      <c r="H29" s="347"/>
      <c r="I29" s="359"/>
      <c r="J29" s="347"/>
      <c r="K29" s="359"/>
      <c r="L29" s="347"/>
      <c r="M29" s="359"/>
      <c r="N29" s="347"/>
      <c r="O29" s="359"/>
      <c r="P29" s="347"/>
      <c r="Q29" s="359"/>
      <c r="R29" s="347"/>
      <c r="S29" s="359"/>
      <c r="T29" s="347"/>
      <c r="U29" s="359"/>
    </row>
    <row r="30" spans="1:21" s="357" customFormat="1" ht="16.5" customHeight="1">
      <c r="E30" s="358"/>
      <c r="F30" s="347"/>
      <c r="G30" s="359"/>
      <c r="H30" s="347"/>
      <c r="I30" s="359"/>
      <c r="J30" s="347"/>
      <c r="K30" s="359"/>
      <c r="L30" s="347"/>
      <c r="M30" s="359"/>
      <c r="N30" s="347"/>
      <c r="O30" s="359"/>
      <c r="P30" s="347"/>
      <c r="Q30" s="359"/>
      <c r="R30" s="347"/>
      <c r="S30" s="359"/>
      <c r="T30" s="347"/>
      <c r="U30" s="359"/>
    </row>
    <row r="31" spans="1:21" s="357" customFormat="1" ht="16.5" customHeight="1">
      <c r="E31" s="358"/>
      <c r="F31" s="347"/>
      <c r="G31" s="359"/>
      <c r="H31" s="347"/>
      <c r="I31" s="359"/>
      <c r="J31" s="347"/>
      <c r="K31" s="359"/>
      <c r="L31" s="347"/>
      <c r="M31" s="359"/>
      <c r="N31" s="347"/>
      <c r="O31" s="359"/>
      <c r="P31" s="347"/>
      <c r="Q31" s="359"/>
      <c r="R31" s="347"/>
      <c r="S31" s="359"/>
      <c r="T31" s="347"/>
      <c r="U31" s="359"/>
    </row>
    <row r="32" spans="1:21" s="357" customFormat="1" ht="16.5" customHeight="1">
      <c r="E32" s="358"/>
      <c r="F32" s="347"/>
      <c r="G32" s="359"/>
      <c r="H32" s="347"/>
      <c r="I32" s="359"/>
      <c r="J32" s="347"/>
      <c r="K32" s="359"/>
      <c r="L32" s="347"/>
      <c r="M32" s="359"/>
      <c r="N32" s="347"/>
      <c r="O32" s="359"/>
      <c r="P32" s="347"/>
      <c r="Q32" s="359"/>
      <c r="R32" s="347"/>
      <c r="S32" s="359"/>
      <c r="T32" s="347"/>
      <c r="U32" s="359"/>
    </row>
    <row r="33" spans="1:21" s="357" customFormat="1" ht="16.5" customHeight="1">
      <c r="E33" s="358"/>
      <c r="F33" s="347"/>
      <c r="G33" s="359"/>
      <c r="H33" s="347"/>
      <c r="I33" s="359"/>
      <c r="J33" s="347"/>
      <c r="K33" s="359"/>
      <c r="L33" s="347"/>
      <c r="M33" s="359"/>
      <c r="N33" s="347"/>
      <c r="O33" s="359"/>
      <c r="P33" s="347"/>
      <c r="Q33" s="359"/>
      <c r="R33" s="347"/>
      <c r="S33" s="359"/>
      <c r="T33" s="347"/>
      <c r="U33" s="359"/>
    </row>
    <row r="34" spans="1:21" s="357" customFormat="1" ht="16.5" customHeight="1">
      <c r="E34" s="358"/>
      <c r="F34" s="347"/>
      <c r="G34" s="359"/>
      <c r="H34" s="347"/>
      <c r="I34" s="359"/>
      <c r="J34" s="347"/>
      <c r="K34" s="359"/>
      <c r="L34" s="347"/>
      <c r="M34" s="359"/>
      <c r="N34" s="347"/>
      <c r="O34" s="359"/>
      <c r="P34" s="347"/>
      <c r="Q34" s="359"/>
      <c r="R34" s="347"/>
      <c r="S34" s="359"/>
      <c r="T34" s="347"/>
      <c r="U34" s="359"/>
    </row>
    <row r="35" spans="1:21" s="357" customFormat="1" ht="16.5" customHeight="1">
      <c r="E35" s="358"/>
      <c r="F35" s="347"/>
      <c r="G35" s="359"/>
      <c r="H35" s="347"/>
      <c r="I35" s="359"/>
      <c r="J35" s="347"/>
      <c r="K35" s="359"/>
      <c r="L35" s="347"/>
      <c r="M35" s="359"/>
      <c r="N35" s="347"/>
      <c r="O35" s="359"/>
      <c r="P35" s="347"/>
      <c r="Q35" s="359"/>
      <c r="R35" s="347"/>
      <c r="S35" s="359"/>
      <c r="T35" s="347"/>
      <c r="U35" s="359"/>
    </row>
    <row r="36" spans="1:21" s="357" customFormat="1" ht="16.5" customHeight="1">
      <c r="E36" s="358"/>
      <c r="F36" s="347"/>
      <c r="G36" s="347"/>
      <c r="H36" s="347"/>
      <c r="I36" s="347"/>
      <c r="J36" s="347"/>
      <c r="K36" s="347"/>
      <c r="L36" s="347"/>
      <c r="M36" s="347"/>
      <c r="N36" s="347"/>
      <c r="O36" s="347"/>
      <c r="P36" s="347"/>
      <c r="Q36" s="347"/>
      <c r="R36" s="347"/>
      <c r="S36" s="347"/>
      <c r="T36" s="347"/>
      <c r="U36" s="347"/>
    </row>
    <row r="37" spans="1:21" s="357" customFormat="1" ht="16.5" customHeight="1">
      <c r="E37" s="358"/>
      <c r="F37" s="347"/>
      <c r="G37" s="347"/>
      <c r="H37" s="347"/>
      <c r="I37" s="347"/>
      <c r="J37" s="347"/>
      <c r="K37" s="347"/>
      <c r="L37" s="347"/>
      <c r="M37" s="347"/>
      <c r="N37" s="347"/>
      <c r="O37" s="347"/>
      <c r="P37" s="347"/>
      <c r="Q37" s="347"/>
      <c r="R37" s="347"/>
      <c r="S37" s="347"/>
      <c r="T37" s="347"/>
      <c r="U37" s="347"/>
    </row>
    <row r="38" spans="1:21" s="357" customFormat="1" ht="16.5" customHeight="1">
      <c r="E38" s="358"/>
      <c r="F38" s="347"/>
      <c r="G38" s="347"/>
      <c r="H38" s="347"/>
      <c r="I38" s="347"/>
      <c r="J38" s="347"/>
      <c r="K38" s="347"/>
      <c r="L38" s="347"/>
      <c r="M38" s="347"/>
      <c r="N38" s="347"/>
      <c r="O38" s="347"/>
      <c r="P38" s="347"/>
      <c r="Q38" s="347"/>
      <c r="R38" s="347"/>
      <c r="S38" s="347"/>
      <c r="T38" s="347"/>
      <c r="U38" s="347"/>
    </row>
    <row r="39" spans="1:21" s="357" customFormat="1" ht="16.5" customHeight="1">
      <c r="E39" s="358"/>
      <c r="F39" s="347"/>
      <c r="G39" s="347"/>
      <c r="H39" s="347"/>
      <c r="I39" s="347"/>
      <c r="J39" s="347"/>
      <c r="K39" s="347"/>
      <c r="L39" s="347"/>
      <c r="M39" s="347"/>
      <c r="N39" s="347"/>
      <c r="O39" s="347"/>
      <c r="P39" s="347"/>
      <c r="Q39" s="347"/>
      <c r="R39" s="347"/>
      <c r="S39" s="347"/>
      <c r="T39" s="347"/>
      <c r="U39" s="347"/>
    </row>
    <row r="40" spans="1:21" s="357" customFormat="1" ht="21.95" customHeight="1">
      <c r="A40" s="262" t="str">
        <f>'FS(E)-PL(Yr) 7-8'!A66</f>
        <v>The accompanying notes are an integral part of these consolidated and separate financial statements.</v>
      </c>
      <c r="B40" s="360"/>
      <c r="C40" s="360"/>
      <c r="D40" s="360"/>
      <c r="E40" s="361"/>
      <c r="F40" s="354"/>
      <c r="G40" s="354"/>
      <c r="H40" s="354"/>
      <c r="I40" s="354"/>
      <c r="J40" s="354"/>
      <c r="K40" s="354"/>
      <c r="L40" s="354"/>
      <c r="M40" s="354"/>
      <c r="N40" s="354"/>
      <c r="O40" s="354"/>
      <c r="P40" s="354"/>
      <c r="Q40" s="354"/>
      <c r="R40" s="354"/>
      <c r="S40" s="354"/>
      <c r="T40" s="354"/>
      <c r="U40" s="354"/>
    </row>
    <row r="45" spans="1:21" s="357" customFormat="1" ht="16.5" customHeight="1">
      <c r="E45" s="358"/>
      <c r="F45" s="347"/>
      <c r="G45" s="347"/>
      <c r="H45" s="347"/>
      <c r="I45" s="347"/>
      <c r="J45" s="347"/>
      <c r="K45" s="347"/>
      <c r="L45" s="347"/>
      <c r="M45" s="347"/>
      <c r="N45" s="347"/>
      <c r="O45" s="347"/>
      <c r="P45" s="347"/>
      <c r="Q45" s="347"/>
      <c r="R45" s="347"/>
      <c r="S45" s="347"/>
      <c r="T45" s="347"/>
      <c r="U45" s="347"/>
    </row>
    <row r="77" spans="1:21" s="362" customFormat="1" ht="16.5" customHeight="1">
      <c r="A77" s="344"/>
      <c r="B77" s="344"/>
      <c r="C77" s="344"/>
      <c r="D77" s="344"/>
      <c r="E77" s="345"/>
      <c r="F77" s="346"/>
      <c r="G77" s="346"/>
      <c r="H77" s="346"/>
      <c r="I77" s="346"/>
      <c r="J77" s="346"/>
      <c r="K77" s="346"/>
      <c r="L77" s="346"/>
      <c r="M77" s="346"/>
      <c r="N77" s="346"/>
      <c r="O77" s="346"/>
      <c r="P77" s="346"/>
      <c r="Q77" s="346"/>
      <c r="R77" s="346"/>
      <c r="S77" s="346"/>
      <c r="T77" s="346"/>
      <c r="U77" s="346"/>
    </row>
    <row r="78" spans="1:21" s="362" customFormat="1" ht="16.5" customHeight="1">
      <c r="A78" s="344"/>
      <c r="B78" s="344"/>
      <c r="C78" s="344"/>
      <c r="D78" s="344"/>
      <c r="E78" s="345"/>
      <c r="F78" s="346"/>
      <c r="G78" s="346"/>
      <c r="H78" s="346"/>
      <c r="I78" s="346"/>
      <c r="J78" s="346"/>
      <c r="K78" s="346"/>
      <c r="L78" s="346"/>
      <c r="M78" s="346"/>
      <c r="N78" s="346"/>
      <c r="O78" s="346"/>
      <c r="P78" s="346"/>
      <c r="Q78" s="346"/>
      <c r="R78" s="346"/>
      <c r="S78" s="346"/>
      <c r="T78" s="346"/>
      <c r="U78" s="346"/>
    </row>
    <row r="79" spans="1:21" s="362" customFormat="1" ht="16.5" customHeight="1">
      <c r="A79" s="344"/>
      <c r="B79" s="344"/>
      <c r="C79" s="344"/>
      <c r="D79" s="344"/>
      <c r="E79" s="345"/>
      <c r="F79" s="346"/>
      <c r="G79" s="346"/>
      <c r="H79" s="346"/>
      <c r="I79" s="346"/>
      <c r="J79" s="346"/>
      <c r="K79" s="346"/>
      <c r="L79" s="346"/>
      <c r="M79" s="346"/>
      <c r="N79" s="346"/>
      <c r="O79" s="346"/>
      <c r="P79" s="346"/>
      <c r="Q79" s="346"/>
      <c r="R79" s="346"/>
      <c r="S79" s="346"/>
      <c r="T79" s="346"/>
      <c r="U79" s="346"/>
    </row>
    <row r="80" spans="1:21" s="362" customFormat="1" ht="16.5" customHeight="1">
      <c r="A80" s="344"/>
      <c r="B80" s="344"/>
      <c r="C80" s="344"/>
      <c r="D80" s="344"/>
      <c r="E80" s="345"/>
      <c r="F80" s="346"/>
      <c r="G80" s="346"/>
      <c r="H80" s="346"/>
      <c r="I80" s="346"/>
      <c r="J80" s="346"/>
      <c r="K80" s="346"/>
      <c r="L80" s="346"/>
      <c r="M80" s="346"/>
      <c r="N80" s="346"/>
      <c r="O80" s="346"/>
      <c r="P80" s="346"/>
      <c r="Q80" s="346"/>
      <c r="R80" s="346"/>
      <c r="S80" s="346"/>
      <c r="T80" s="346"/>
      <c r="U80" s="346"/>
    </row>
    <row r="81" spans="1:21" s="362" customFormat="1" ht="16.5" customHeight="1">
      <c r="A81" s="344"/>
      <c r="B81" s="344"/>
      <c r="C81" s="344"/>
      <c r="D81" s="344"/>
      <c r="E81" s="345"/>
      <c r="F81" s="346"/>
      <c r="G81" s="346"/>
      <c r="H81" s="346"/>
      <c r="I81" s="346"/>
      <c r="J81" s="346"/>
      <c r="K81" s="346"/>
      <c r="L81" s="346"/>
      <c r="M81" s="346"/>
      <c r="N81" s="346"/>
      <c r="O81" s="346"/>
      <c r="P81" s="347"/>
      <c r="Q81" s="346"/>
      <c r="R81" s="347"/>
      <c r="S81" s="346"/>
      <c r="T81" s="347"/>
      <c r="U81" s="346"/>
    </row>
    <row r="82" spans="1:21" s="362" customFormat="1" ht="16.5" customHeight="1">
      <c r="A82" s="344"/>
      <c r="B82" s="344"/>
      <c r="C82" s="344"/>
      <c r="D82" s="344"/>
      <c r="E82" s="345"/>
      <c r="F82" s="346"/>
      <c r="G82" s="346"/>
      <c r="H82" s="346"/>
      <c r="I82" s="346"/>
      <c r="J82" s="346"/>
      <c r="K82" s="346"/>
      <c r="L82" s="346"/>
      <c r="M82" s="346"/>
      <c r="N82" s="346"/>
      <c r="O82" s="346"/>
      <c r="P82" s="346"/>
      <c r="Q82" s="346"/>
      <c r="R82" s="346"/>
      <c r="S82" s="346"/>
      <c r="T82" s="346"/>
      <c r="U82" s="346"/>
    </row>
    <row r="83" spans="1:21" s="362" customFormat="1" ht="16.5" customHeight="1">
      <c r="A83" s="344"/>
      <c r="B83" s="344"/>
      <c r="C83" s="344"/>
      <c r="D83" s="344"/>
      <c r="E83" s="345"/>
      <c r="F83" s="346"/>
      <c r="G83" s="346"/>
      <c r="H83" s="346"/>
      <c r="I83" s="346"/>
      <c r="J83" s="346"/>
      <c r="K83" s="346"/>
      <c r="L83" s="346"/>
      <c r="M83" s="346"/>
      <c r="N83" s="346"/>
      <c r="O83" s="346"/>
      <c r="P83" s="346"/>
      <c r="Q83" s="346"/>
      <c r="R83" s="346"/>
      <c r="S83" s="346"/>
      <c r="T83" s="346"/>
      <c r="U83" s="346"/>
    </row>
    <row r="97" spans="1:1" ht="16.5" customHeight="1">
      <c r="A97" s="344">
        <f>A44</f>
        <v>0</v>
      </c>
    </row>
  </sheetData>
  <mergeCells count="6">
    <mergeCell ref="A1:U1"/>
    <mergeCell ref="A2:U2"/>
    <mergeCell ref="G6:U6"/>
    <mergeCell ref="O7:S7"/>
    <mergeCell ref="K10:M10"/>
    <mergeCell ref="O8:Q8"/>
  </mergeCells>
  <pageMargins left="0.8" right="0.8" top="0.5" bottom="0.6" header="0.49" footer="0.4"/>
  <pageSetup paperSize="9" scale="81" firstPageNumber="10" fitToHeight="0" orientation="landscape" blackAndWhite="1" useFirstPageNumber="1" horizontalDpi="1200" verticalDpi="1200" r:id="rId1"/>
  <headerFooter>
    <oddFooter>&amp;R&amp;"Arial,Regular"&amp;9  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CC"/>
  </sheetPr>
  <dimension ref="A1:W202"/>
  <sheetViews>
    <sheetView topLeftCell="A10" workbookViewId="0">
      <selection activeCell="D17" sqref="D17"/>
    </sheetView>
  </sheetViews>
  <sheetFormatPr defaultColWidth="9.33203125" defaultRowHeight="12" outlineLevelCol="1"/>
  <cols>
    <col min="1" max="1" width="2" style="459" customWidth="1"/>
    <col min="2" max="2" width="2" style="460" customWidth="1"/>
    <col min="3" max="4" width="2" style="461" customWidth="1"/>
    <col min="5" max="5" width="44.83203125" style="461" customWidth="1"/>
    <col min="6" max="6" width="7.83203125" style="483" customWidth="1"/>
    <col min="7" max="7" width="1.1640625" style="468" customWidth="1"/>
    <col min="8" max="8" width="17" style="469" customWidth="1"/>
    <col min="9" max="9" width="0.83203125" style="470" customWidth="1"/>
    <col min="10" max="10" width="18" style="469" customWidth="1"/>
    <col min="11" max="11" width="1.33203125" style="470" customWidth="1"/>
    <col min="12" max="12" width="17" style="469" customWidth="1"/>
    <col min="13" max="13" width="1.5" style="470" customWidth="1"/>
    <col min="14" max="14" width="17.83203125" style="469" customWidth="1"/>
    <col min="15" max="15" width="9.33203125" style="454"/>
    <col min="16" max="16" width="17" style="469" hidden="1" customWidth="1" outlineLevel="1"/>
    <col min="17" max="17" width="0.83203125" style="470" hidden="1" customWidth="1" outlineLevel="1"/>
    <col min="18" max="18" width="15.83203125" style="469" hidden="1" customWidth="1" outlineLevel="1"/>
    <col min="19" max="19" width="1.33203125" style="470" hidden="1" customWidth="1" outlineLevel="1"/>
    <col min="20" max="20" width="17" style="469" hidden="1" customWidth="1" outlineLevel="1"/>
    <col min="21" max="21" width="1.5" style="470" hidden="1" customWidth="1" outlineLevel="1"/>
    <col min="22" max="22" width="15.83203125" style="469" hidden="1" customWidth="1" outlineLevel="1"/>
    <col min="23" max="23" width="9.33203125" style="454" collapsed="1"/>
    <col min="24" max="16384" width="9.33203125" style="454"/>
  </cols>
  <sheetData>
    <row r="1" spans="1:22" ht="15.95" customHeight="1">
      <c r="A1" s="453" t="s">
        <v>350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P1" s="453"/>
      <c r="Q1" s="453"/>
      <c r="R1" s="453"/>
      <c r="S1" s="453"/>
      <c r="T1" s="453"/>
      <c r="U1" s="453"/>
      <c r="V1" s="453"/>
    </row>
    <row r="2" spans="1:22" ht="15.95" customHeight="1">
      <c r="A2" s="453" t="s">
        <v>527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P2" s="453"/>
      <c r="Q2" s="453"/>
      <c r="R2" s="453"/>
      <c r="S2" s="453"/>
      <c r="T2" s="453"/>
      <c r="U2" s="453"/>
      <c r="V2" s="453"/>
    </row>
    <row r="3" spans="1:22" ht="15.95" customHeight="1">
      <c r="A3" s="455" t="s">
        <v>590</v>
      </c>
      <c r="B3" s="455"/>
      <c r="C3" s="455"/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P3" s="455"/>
      <c r="Q3" s="455"/>
      <c r="R3" s="455"/>
      <c r="S3" s="455"/>
      <c r="T3" s="455"/>
      <c r="U3" s="455"/>
      <c r="V3" s="455"/>
    </row>
    <row r="4" spans="1:22" ht="15.95" customHeight="1">
      <c r="A4" s="456"/>
      <c r="B4" s="456"/>
      <c r="C4" s="456"/>
      <c r="D4" s="456"/>
      <c r="E4" s="456"/>
      <c r="F4" s="456"/>
      <c r="G4" s="456"/>
      <c r="H4" s="456"/>
      <c r="I4" s="456"/>
      <c r="J4" s="456"/>
      <c r="K4" s="456"/>
      <c r="L4" s="456"/>
      <c r="M4" s="456"/>
      <c r="N4" s="456"/>
      <c r="P4" s="456"/>
      <c r="Q4" s="456"/>
      <c r="R4" s="456"/>
      <c r="S4" s="456"/>
      <c r="T4" s="456"/>
      <c r="U4" s="456"/>
      <c r="V4" s="456"/>
    </row>
    <row r="5" spans="1:22" ht="15.95" customHeight="1">
      <c r="A5" s="456"/>
      <c r="B5" s="456"/>
      <c r="C5" s="456"/>
      <c r="D5" s="456"/>
      <c r="E5" s="456"/>
      <c r="F5" s="457"/>
      <c r="G5" s="456"/>
      <c r="H5" s="458"/>
      <c r="I5" s="456"/>
      <c r="J5" s="458"/>
      <c r="K5" s="456"/>
      <c r="L5" s="458"/>
      <c r="M5" s="456"/>
      <c r="N5" s="458"/>
      <c r="P5" s="458"/>
      <c r="Q5" s="456"/>
      <c r="R5" s="458"/>
      <c r="S5" s="456"/>
      <c r="T5" s="458"/>
      <c r="U5" s="456"/>
      <c r="V5" s="458"/>
    </row>
    <row r="6" spans="1:22" ht="15.95" customHeight="1">
      <c r="A6" s="456"/>
      <c r="B6" s="456"/>
      <c r="C6" s="456"/>
      <c r="D6" s="456"/>
      <c r="E6" s="456"/>
      <c r="F6" s="457"/>
      <c r="G6" s="456"/>
      <c r="H6" s="629" t="s">
        <v>625</v>
      </c>
      <c r="I6" s="629"/>
      <c r="J6" s="629"/>
      <c r="K6" s="226"/>
      <c r="L6" s="629" t="s">
        <v>626</v>
      </c>
      <c r="M6" s="629"/>
      <c r="N6" s="629"/>
      <c r="P6" s="458"/>
      <c r="Q6" s="456"/>
      <c r="R6" s="458"/>
      <c r="S6" s="456"/>
      <c r="T6" s="458"/>
      <c r="U6" s="456"/>
      <c r="V6" s="458"/>
    </row>
    <row r="7" spans="1:22" ht="15.95" customHeight="1">
      <c r="F7" s="286"/>
      <c r="G7" s="287"/>
      <c r="H7" s="626" t="s">
        <v>624</v>
      </c>
      <c r="I7" s="626"/>
      <c r="J7" s="626"/>
      <c r="K7" s="626"/>
      <c r="L7" s="627" t="s">
        <v>624</v>
      </c>
      <c r="M7" s="627"/>
      <c r="N7" s="627"/>
      <c r="P7" s="635" t="s">
        <v>352</v>
      </c>
      <c r="Q7" s="635"/>
      <c r="R7" s="635"/>
      <c r="S7" s="288"/>
      <c r="T7" s="635" t="s">
        <v>353</v>
      </c>
      <c r="U7" s="635"/>
      <c r="V7" s="635"/>
    </row>
    <row r="8" spans="1:22" ht="15.95" customHeight="1">
      <c r="F8" s="462"/>
      <c r="G8" s="463"/>
      <c r="H8" s="291" t="s">
        <v>589</v>
      </c>
      <c r="I8" s="464"/>
      <c r="J8" s="291" t="s">
        <v>236</v>
      </c>
      <c r="K8" s="465"/>
      <c r="L8" s="291" t="s">
        <v>589</v>
      </c>
      <c r="M8" s="464"/>
      <c r="N8" s="291" t="s">
        <v>236</v>
      </c>
      <c r="P8" s="291" t="s">
        <v>236</v>
      </c>
      <c r="Q8" s="464"/>
      <c r="R8" s="291" t="s">
        <v>237</v>
      </c>
      <c r="S8" s="465"/>
      <c r="T8" s="291" t="s">
        <v>236</v>
      </c>
      <c r="U8" s="464"/>
      <c r="V8" s="291" t="s">
        <v>237</v>
      </c>
    </row>
    <row r="9" spans="1:22" ht="15.95" customHeight="1">
      <c r="F9" s="466" t="s">
        <v>238</v>
      </c>
      <c r="G9" s="463"/>
      <c r="H9" s="236" t="s">
        <v>239</v>
      </c>
      <c r="I9" s="464"/>
      <c r="J9" s="236" t="s">
        <v>239</v>
      </c>
      <c r="K9" s="464"/>
      <c r="L9" s="236" t="s">
        <v>239</v>
      </c>
      <c r="M9" s="464"/>
      <c r="N9" s="236" t="s">
        <v>239</v>
      </c>
      <c r="P9" s="236" t="s">
        <v>239</v>
      </c>
      <c r="Q9" s="464"/>
      <c r="R9" s="236" t="s">
        <v>239</v>
      </c>
      <c r="S9" s="465"/>
      <c r="T9" s="236" t="s">
        <v>239</v>
      </c>
      <c r="U9" s="464"/>
      <c r="V9" s="236" t="s">
        <v>239</v>
      </c>
    </row>
    <row r="10" spans="1:22" ht="15.95" customHeight="1">
      <c r="F10" s="467"/>
      <c r="I10" s="293"/>
      <c r="K10" s="293"/>
      <c r="L10" s="293"/>
      <c r="M10" s="293"/>
      <c r="N10" s="293"/>
      <c r="S10" s="293"/>
      <c r="T10" s="293"/>
      <c r="U10" s="293"/>
      <c r="V10" s="293"/>
    </row>
    <row r="11" spans="1:22" ht="15.95" customHeight="1">
      <c r="A11" s="471" t="s">
        <v>354</v>
      </c>
      <c r="F11" s="467"/>
      <c r="I11" s="293"/>
      <c r="K11" s="293"/>
      <c r="L11" s="293"/>
      <c r="M11" s="293"/>
      <c r="N11" s="293"/>
      <c r="S11" s="293"/>
      <c r="T11" s="293"/>
      <c r="U11" s="293"/>
      <c r="V11" s="293"/>
    </row>
    <row r="12" spans="1:22" ht="15.95" customHeight="1">
      <c r="A12" s="460" t="s">
        <v>317</v>
      </c>
      <c r="F12" s="467"/>
      <c r="H12" s="470">
        <v>4324996100</v>
      </c>
      <c r="J12" s="470">
        <v>6340819257.1499996</v>
      </c>
      <c r="L12" s="470">
        <v>4268158868</v>
      </c>
      <c r="N12" s="470">
        <v>5071531009</v>
      </c>
      <c r="P12" s="470">
        <v>6340819257</v>
      </c>
      <c r="Q12" s="470">
        <v>0</v>
      </c>
      <c r="R12" s="470">
        <v>3493035030</v>
      </c>
      <c r="T12" s="470">
        <v>5071531009</v>
      </c>
      <c r="V12" s="470">
        <v>2730257373</v>
      </c>
    </row>
    <row r="13" spans="1:22" ht="15.95" customHeight="1">
      <c r="A13" s="460" t="s">
        <v>355</v>
      </c>
      <c r="F13" s="467"/>
      <c r="H13" s="470"/>
      <c r="J13" s="470"/>
      <c r="L13" s="470"/>
      <c r="N13" s="470"/>
      <c r="P13" s="470"/>
      <c r="R13" s="470"/>
      <c r="T13" s="470"/>
      <c r="V13" s="470"/>
    </row>
    <row r="14" spans="1:22" ht="15.95" customHeight="1">
      <c r="B14" s="461" t="s">
        <v>358</v>
      </c>
      <c r="F14" s="472"/>
      <c r="H14" s="470">
        <v>25870295</v>
      </c>
      <c r="J14" s="470">
        <v>-15996874</v>
      </c>
      <c r="L14" s="470">
        <v>413753</v>
      </c>
      <c r="N14" s="470">
        <v>704076</v>
      </c>
      <c r="P14" s="470">
        <v>-15996874</v>
      </c>
      <c r="Q14" s="470">
        <v>0</v>
      </c>
      <c r="R14" s="470">
        <v>2016107</v>
      </c>
      <c r="T14" s="470">
        <v>704076</v>
      </c>
      <c r="V14" s="470">
        <v>-1623916</v>
      </c>
    </row>
    <row r="15" spans="1:22" ht="15.95" customHeight="1">
      <c r="A15" s="460"/>
      <c r="B15" s="460" t="s">
        <v>572</v>
      </c>
      <c r="F15" s="472"/>
      <c r="H15" s="470">
        <v>0</v>
      </c>
      <c r="J15" s="470">
        <f>-64252-9043150</f>
        <v>-9107402</v>
      </c>
      <c r="L15" s="470">
        <v>0</v>
      </c>
      <c r="N15" s="470">
        <f>-64252-9043150</f>
        <v>-9107402</v>
      </c>
      <c r="P15" s="470">
        <v>-64252</v>
      </c>
      <c r="R15" s="470">
        <v>0</v>
      </c>
      <c r="T15" s="470">
        <v>-64252</v>
      </c>
      <c r="V15" s="470">
        <v>0</v>
      </c>
    </row>
    <row r="16" spans="1:22" ht="15.95" customHeight="1">
      <c r="B16" s="461" t="s">
        <v>363</v>
      </c>
      <c r="F16" s="472"/>
      <c r="H16" s="470">
        <v>0</v>
      </c>
      <c r="J16" s="470">
        <v>-2495924</v>
      </c>
      <c r="L16" s="470">
        <v>0</v>
      </c>
      <c r="N16" s="470">
        <v>645445</v>
      </c>
      <c r="P16" s="470">
        <v>-2495924</v>
      </c>
      <c r="Q16" s="470">
        <v>0</v>
      </c>
      <c r="R16" s="470">
        <v>0</v>
      </c>
      <c r="T16" s="470">
        <v>645445</v>
      </c>
      <c r="V16" s="470">
        <v>0</v>
      </c>
    </row>
    <row r="17" spans="2:22" ht="15.95" customHeight="1">
      <c r="B17" s="461" t="s">
        <v>362</v>
      </c>
      <c r="F17" s="472"/>
      <c r="H17" s="470">
        <v>0</v>
      </c>
      <c r="J17" s="470">
        <v>0</v>
      </c>
      <c r="L17" s="470">
        <v>0</v>
      </c>
      <c r="N17" s="470">
        <v>-153677049</v>
      </c>
      <c r="P17" s="470">
        <v>0</v>
      </c>
      <c r="Q17" s="470">
        <v>0</v>
      </c>
      <c r="R17" s="470">
        <v>-88502774</v>
      </c>
      <c r="T17" s="470">
        <v>-153677049</v>
      </c>
      <c r="V17" s="470">
        <v>162850313</v>
      </c>
    </row>
    <row r="18" spans="2:22" ht="15.95" customHeight="1">
      <c r="B18" s="461" t="s">
        <v>671</v>
      </c>
      <c r="F18" s="472"/>
      <c r="H18" s="470">
        <v>144020</v>
      </c>
      <c r="J18" s="470">
        <v>-784117</v>
      </c>
      <c r="L18" s="470">
        <v>0</v>
      </c>
      <c r="N18" s="470">
        <v>0</v>
      </c>
      <c r="P18" s="470">
        <v>-784117</v>
      </c>
      <c r="Q18" s="470">
        <v>0</v>
      </c>
      <c r="R18" s="470">
        <v>0</v>
      </c>
      <c r="T18" s="470">
        <v>0</v>
      </c>
      <c r="V18" s="470">
        <v>0</v>
      </c>
    </row>
    <row r="19" spans="2:22" ht="15.95" customHeight="1">
      <c r="B19" s="461" t="s">
        <v>685</v>
      </c>
      <c r="F19" s="472"/>
      <c r="H19" s="470"/>
      <c r="J19" s="470"/>
      <c r="L19" s="470"/>
      <c r="N19" s="470"/>
      <c r="P19" s="470"/>
      <c r="R19" s="470"/>
      <c r="T19" s="470"/>
      <c r="V19" s="470"/>
    </row>
    <row r="20" spans="2:22" ht="15.95" customHeight="1">
      <c r="B20" s="454"/>
      <c r="C20" s="461" t="s">
        <v>686</v>
      </c>
      <c r="F20" s="472"/>
      <c r="H20" s="470">
        <v>-1981852903</v>
      </c>
      <c r="J20" s="470">
        <v>-1024391790</v>
      </c>
      <c r="L20" s="470">
        <v>0</v>
      </c>
      <c r="N20" s="470">
        <v>0</v>
      </c>
      <c r="P20" s="454"/>
      <c r="Q20" s="454"/>
      <c r="R20" s="454"/>
      <c r="S20" s="454"/>
      <c r="T20" s="454"/>
      <c r="U20" s="454"/>
      <c r="V20" s="454"/>
    </row>
    <row r="21" spans="2:22" ht="15.95" customHeight="1">
      <c r="B21" s="461" t="s">
        <v>573</v>
      </c>
      <c r="F21" s="472"/>
      <c r="H21" s="470">
        <v>0</v>
      </c>
      <c r="J21" s="470">
        <v>0</v>
      </c>
      <c r="L21" s="470">
        <v>0</v>
      </c>
      <c r="N21" s="470">
        <v>0</v>
      </c>
      <c r="P21" s="470">
        <v>0</v>
      </c>
      <c r="Q21" s="470">
        <v>0</v>
      </c>
      <c r="R21" s="470">
        <v>-180000</v>
      </c>
      <c r="T21" s="470">
        <v>0</v>
      </c>
      <c r="V21" s="470">
        <v>0</v>
      </c>
    </row>
    <row r="22" spans="2:22" ht="15.95" customHeight="1">
      <c r="B22" s="461" t="s">
        <v>368</v>
      </c>
      <c r="F22" s="472"/>
      <c r="H22" s="470">
        <v>-2182268</v>
      </c>
      <c r="J22" s="470">
        <v>-2435476</v>
      </c>
      <c r="L22" s="470">
        <v>-982290</v>
      </c>
      <c r="N22" s="470">
        <v>-3715759</v>
      </c>
      <c r="P22" s="470">
        <v>-2435476</v>
      </c>
      <c r="Q22" s="470">
        <v>0</v>
      </c>
      <c r="R22" s="470">
        <v>-45232486</v>
      </c>
      <c r="T22" s="470">
        <v>-3715759</v>
      </c>
      <c r="V22" s="470">
        <v>-32636410</v>
      </c>
    </row>
    <row r="23" spans="2:22" ht="15.95" customHeight="1">
      <c r="B23" s="461" t="s">
        <v>672</v>
      </c>
      <c r="F23" s="472"/>
      <c r="H23" s="470">
        <v>-70914963</v>
      </c>
      <c r="J23" s="470">
        <v>-5834676584</v>
      </c>
      <c r="L23" s="470">
        <v>0</v>
      </c>
      <c r="N23" s="470">
        <v>-345373206</v>
      </c>
      <c r="P23" s="470">
        <v>-5834676584</v>
      </c>
      <c r="Q23" s="470">
        <v>0</v>
      </c>
      <c r="R23" s="470">
        <v>-26736896</v>
      </c>
      <c r="T23" s="470">
        <v>-345373206</v>
      </c>
      <c r="V23" s="470">
        <v>-26736896</v>
      </c>
    </row>
    <row r="24" spans="2:22" ht="15.95" customHeight="1">
      <c r="B24" s="461" t="s">
        <v>369</v>
      </c>
      <c r="F24" s="472"/>
      <c r="H24" s="470">
        <v>188851196</v>
      </c>
      <c r="J24" s="470">
        <v>223179510</v>
      </c>
      <c r="L24" s="470">
        <v>14517155</v>
      </c>
      <c r="N24" s="470">
        <v>19065991</v>
      </c>
      <c r="P24" s="470">
        <v>223179510</v>
      </c>
      <c r="Q24" s="470">
        <v>0</v>
      </c>
      <c r="R24" s="470">
        <v>270699111</v>
      </c>
      <c r="T24" s="470">
        <v>19065991</v>
      </c>
      <c r="V24" s="470">
        <v>20087781</v>
      </c>
    </row>
    <row r="25" spans="2:22" ht="15.95" customHeight="1">
      <c r="B25" s="473" t="s">
        <v>370</v>
      </c>
      <c r="C25" s="474"/>
      <c r="F25" s="472"/>
      <c r="H25" s="470">
        <v>9348867</v>
      </c>
      <c r="J25" s="470">
        <v>29447741</v>
      </c>
      <c r="L25" s="470">
        <v>8930376</v>
      </c>
      <c r="N25" s="470">
        <v>29392273</v>
      </c>
      <c r="P25" s="470">
        <v>29447741</v>
      </c>
      <c r="R25" s="470">
        <v>9834824</v>
      </c>
      <c r="T25" s="470">
        <v>29392273</v>
      </c>
      <c r="V25" s="470">
        <v>9834824</v>
      </c>
    </row>
    <row r="26" spans="2:22" ht="15.95" customHeight="1">
      <c r="B26" s="461" t="s">
        <v>529</v>
      </c>
      <c r="F26" s="472"/>
      <c r="H26" s="470">
        <v>15826314</v>
      </c>
      <c r="J26" s="470">
        <v>2148329</v>
      </c>
      <c r="L26" s="470">
        <v>15824999</v>
      </c>
      <c r="N26" s="470">
        <v>0</v>
      </c>
      <c r="P26" s="470">
        <v>2148329</v>
      </c>
      <c r="Q26" s="470">
        <v>0</v>
      </c>
      <c r="R26" s="470">
        <v>0</v>
      </c>
      <c r="T26" s="470">
        <v>0</v>
      </c>
      <c r="V26" s="470">
        <v>0</v>
      </c>
    </row>
    <row r="27" spans="2:22" ht="15.95" customHeight="1">
      <c r="B27" s="461" t="s">
        <v>361</v>
      </c>
      <c r="F27" s="472"/>
      <c r="H27" s="470">
        <v>0</v>
      </c>
      <c r="J27" s="470">
        <v>0</v>
      </c>
      <c r="L27" s="470">
        <v>-69720915</v>
      </c>
      <c r="N27" s="470">
        <v>-5267502</v>
      </c>
      <c r="P27" s="470">
        <v>0</v>
      </c>
      <c r="Q27" s="470">
        <v>0</v>
      </c>
      <c r="R27" s="470">
        <v>0</v>
      </c>
      <c r="T27" s="470">
        <v>-5267502</v>
      </c>
      <c r="V27" s="470">
        <v>65836433</v>
      </c>
    </row>
    <row r="28" spans="2:22" ht="15.95" customHeight="1">
      <c r="B28" s="461" t="s">
        <v>277</v>
      </c>
      <c r="F28" s="472"/>
      <c r="H28" s="470">
        <v>14320413</v>
      </c>
      <c r="J28" s="470">
        <v>11633917</v>
      </c>
      <c r="L28" s="470">
        <v>2004054</v>
      </c>
      <c r="N28" s="470">
        <v>3551507</v>
      </c>
      <c r="P28" s="470">
        <v>11633917</v>
      </c>
      <c r="Q28" s="470">
        <v>0</v>
      </c>
      <c r="R28" s="470">
        <v>10749245</v>
      </c>
      <c r="T28" s="470">
        <v>3551507</v>
      </c>
      <c r="V28" s="470">
        <v>3996340</v>
      </c>
    </row>
    <row r="29" spans="2:22" ht="15.95" customHeight="1">
      <c r="B29" s="473" t="s">
        <v>673</v>
      </c>
      <c r="C29" s="474"/>
      <c r="F29" s="472"/>
      <c r="H29" s="470">
        <v>0</v>
      </c>
      <c r="J29" s="470">
        <v>24596079</v>
      </c>
      <c r="L29" s="470">
        <v>-11740000</v>
      </c>
      <c r="N29" s="470">
        <f>1283056-9417493</f>
        <v>-8134437</v>
      </c>
      <c r="P29" s="470">
        <v>24596079</v>
      </c>
      <c r="Q29" s="470">
        <v>0</v>
      </c>
      <c r="R29" s="470">
        <v>15238889</v>
      </c>
      <c r="T29" s="470">
        <v>1283056</v>
      </c>
      <c r="V29" s="470">
        <v>730837</v>
      </c>
    </row>
    <row r="30" spans="2:22" ht="15.95" customHeight="1">
      <c r="B30" s="473" t="s">
        <v>310</v>
      </c>
      <c r="C30" s="474"/>
      <c r="F30" s="472"/>
      <c r="H30" s="470">
        <v>-86714555</v>
      </c>
      <c r="J30" s="470">
        <v>-27328208</v>
      </c>
      <c r="L30" s="470">
        <v>-3823059936</v>
      </c>
      <c r="N30" s="470">
        <v>-4618958848</v>
      </c>
      <c r="P30" s="470">
        <v>-27328208</v>
      </c>
      <c r="Q30" s="470">
        <v>0</v>
      </c>
      <c r="R30" s="470">
        <v>-4803536</v>
      </c>
      <c r="T30" s="470">
        <v>-4618958848</v>
      </c>
      <c r="V30" s="470">
        <v>-2267259534</v>
      </c>
    </row>
    <row r="31" spans="2:22" ht="15.95" customHeight="1">
      <c r="B31" s="473" t="s">
        <v>375</v>
      </c>
      <c r="C31" s="474"/>
      <c r="F31" s="472"/>
      <c r="H31" s="470">
        <v>-944650105</v>
      </c>
      <c r="J31" s="470">
        <v>-492735898</v>
      </c>
      <c r="L31" s="470">
        <v>-937433624</v>
      </c>
      <c r="N31" s="470">
        <v>-775997825</v>
      </c>
      <c r="P31" s="470">
        <v>-492735898</v>
      </c>
      <c r="Q31" s="470">
        <v>0</v>
      </c>
      <c r="R31" s="470">
        <v>-140081032</v>
      </c>
      <c r="T31" s="470">
        <v>-775997825</v>
      </c>
      <c r="V31" s="470">
        <v>-492772763.68000001</v>
      </c>
    </row>
    <row r="32" spans="2:22" ht="15.95" customHeight="1">
      <c r="B32" s="473" t="s">
        <v>376</v>
      </c>
      <c r="C32" s="474"/>
      <c r="F32" s="467"/>
      <c r="H32" s="470">
        <v>1060065767</v>
      </c>
      <c r="J32" s="470">
        <v>1124260588</v>
      </c>
      <c r="L32" s="470">
        <v>865795035</v>
      </c>
      <c r="N32" s="470">
        <v>911795778</v>
      </c>
      <c r="P32" s="475">
        <v>1124260588</v>
      </c>
      <c r="Q32" s="470">
        <v>0</v>
      </c>
      <c r="R32" s="475">
        <v>760643314</v>
      </c>
      <c r="T32" s="475">
        <v>911795778</v>
      </c>
      <c r="V32" s="475">
        <v>766057063</v>
      </c>
    </row>
    <row r="33" spans="1:22" s="587" customFormat="1" ht="15.95" customHeight="1">
      <c r="A33" s="603"/>
      <c r="B33" s="582" t="s">
        <v>701</v>
      </c>
      <c r="C33" s="604"/>
      <c r="D33" s="584"/>
      <c r="E33" s="584"/>
      <c r="F33" s="605"/>
      <c r="G33" s="606"/>
      <c r="H33" s="595">
        <v>-7115249.9000000004</v>
      </c>
      <c r="I33" s="595"/>
      <c r="J33" s="595">
        <v>0</v>
      </c>
      <c r="K33" s="595"/>
      <c r="L33" s="595">
        <v>0</v>
      </c>
      <c r="M33" s="595"/>
      <c r="N33" s="595">
        <v>0</v>
      </c>
      <c r="P33" s="595"/>
      <c r="Q33" s="595"/>
      <c r="R33" s="595"/>
      <c r="S33" s="595"/>
      <c r="T33" s="595"/>
      <c r="U33" s="595"/>
      <c r="V33" s="595"/>
    </row>
    <row r="34" spans="1:22" ht="15.95" customHeight="1">
      <c r="A34" s="476" t="s">
        <v>377</v>
      </c>
      <c r="B34" s="474"/>
      <c r="F34" s="467"/>
      <c r="I34" s="293"/>
      <c r="K34" s="293"/>
      <c r="M34" s="293"/>
      <c r="S34" s="293"/>
      <c r="T34" s="293"/>
      <c r="U34" s="293"/>
      <c r="V34" s="293"/>
    </row>
    <row r="35" spans="1:22" ht="15.95" customHeight="1">
      <c r="B35" s="461" t="s">
        <v>378</v>
      </c>
      <c r="C35" s="474"/>
      <c r="F35" s="467"/>
      <c r="H35" s="470">
        <v>29468177</v>
      </c>
      <c r="J35" s="470">
        <v>-92571214</v>
      </c>
      <c r="L35" s="470">
        <v>204000714</v>
      </c>
      <c r="N35" s="470">
        <v>-73963270</v>
      </c>
      <c r="P35" s="470">
        <v>-92571214</v>
      </c>
      <c r="Q35" s="470">
        <v>0</v>
      </c>
      <c r="R35" s="470">
        <v>-56696228</v>
      </c>
      <c r="T35" s="470">
        <v>-73963270</v>
      </c>
      <c r="U35" s="470" t="e">
        <v>#REF!</v>
      </c>
      <c r="V35" s="470">
        <v>-34948442</v>
      </c>
    </row>
    <row r="36" spans="1:22" ht="15.95" customHeight="1">
      <c r="B36" s="461" t="s">
        <v>379</v>
      </c>
      <c r="C36" s="474"/>
      <c r="F36" s="467"/>
      <c r="H36" s="470">
        <v>329460104</v>
      </c>
      <c r="J36" s="470">
        <v>346970369</v>
      </c>
      <c r="L36" s="470">
        <v>427175844</v>
      </c>
      <c r="N36" s="470">
        <v>-221218245</v>
      </c>
      <c r="P36" s="470">
        <v>346970369</v>
      </c>
      <c r="Q36" s="470">
        <v>0</v>
      </c>
      <c r="R36" s="470">
        <v>132007959</v>
      </c>
      <c r="T36" s="470">
        <v>-221218245</v>
      </c>
      <c r="U36" s="470" t="e">
        <v>#REF!</v>
      </c>
      <c r="V36" s="470">
        <v>357993849</v>
      </c>
    </row>
    <row r="37" spans="1:22" ht="15.95" customHeight="1">
      <c r="B37" s="461" t="s">
        <v>246</v>
      </c>
      <c r="C37" s="474"/>
      <c r="F37" s="467"/>
      <c r="H37" s="470">
        <v>-7708137</v>
      </c>
      <c r="J37" s="470">
        <v>-146153372</v>
      </c>
      <c r="L37" s="470">
        <v>7929777</v>
      </c>
      <c r="N37" s="470">
        <v>-6303002</v>
      </c>
      <c r="P37" s="470">
        <v>-146153372</v>
      </c>
      <c r="Q37" s="470">
        <v>0</v>
      </c>
      <c r="R37" s="470">
        <v>-10225042</v>
      </c>
      <c r="T37" s="470">
        <v>-6303002</v>
      </c>
      <c r="U37" s="470" t="e">
        <v>#REF!</v>
      </c>
      <c r="V37" s="470">
        <v>-736943</v>
      </c>
    </row>
    <row r="38" spans="1:22" ht="15.95" customHeight="1">
      <c r="B38" s="461" t="s">
        <v>380</v>
      </c>
      <c r="C38" s="474"/>
      <c r="F38" s="467"/>
      <c r="H38" s="470">
        <v>-8950046</v>
      </c>
      <c r="J38" s="470">
        <f>-33789952-736702</f>
        <v>-34526654</v>
      </c>
      <c r="L38" s="470">
        <v>1314166</v>
      </c>
      <c r="N38" s="470">
        <v>441830</v>
      </c>
      <c r="P38" s="470">
        <v>-33789952</v>
      </c>
      <c r="R38" s="470">
        <v>7816288</v>
      </c>
      <c r="T38" s="470">
        <v>441830</v>
      </c>
      <c r="U38" s="470" t="e">
        <v>#REF!</v>
      </c>
      <c r="V38" s="470">
        <v>8661900</v>
      </c>
    </row>
    <row r="39" spans="1:22" ht="15.95" customHeight="1">
      <c r="B39" s="460" t="s">
        <v>384</v>
      </c>
      <c r="C39" s="474"/>
      <c r="F39" s="472"/>
      <c r="H39" s="470">
        <v>-341376577</v>
      </c>
      <c r="J39" s="470">
        <f>-211608094+269642103</f>
        <v>58034009</v>
      </c>
      <c r="L39" s="470">
        <v>-190679381</v>
      </c>
      <c r="N39" s="470">
        <f>-238983857+193286586</f>
        <v>-45697271</v>
      </c>
      <c r="P39" s="470">
        <v>-211608094</v>
      </c>
      <c r="Q39" s="470">
        <v>0</v>
      </c>
      <c r="R39" s="470">
        <v>440468523</v>
      </c>
      <c r="T39" s="470">
        <v>-238983857</v>
      </c>
      <c r="U39" s="470" t="e">
        <v>#REF!</v>
      </c>
      <c r="V39" s="470">
        <v>475155550</v>
      </c>
    </row>
    <row r="40" spans="1:22" ht="15.95" customHeight="1">
      <c r="B40" s="473" t="s">
        <v>674</v>
      </c>
      <c r="C40" s="474"/>
      <c r="F40" s="472"/>
      <c r="H40" s="470">
        <v>-107496275</v>
      </c>
      <c r="J40" s="470">
        <f>-5193431-132018427-5585921</f>
        <v>-142797779</v>
      </c>
      <c r="L40" s="470">
        <v>-13754599</v>
      </c>
      <c r="N40" s="470">
        <f>-798014-16686203+555152701</f>
        <v>537668484</v>
      </c>
      <c r="P40" s="470">
        <v>-5193431</v>
      </c>
      <c r="R40" s="470">
        <v>0</v>
      </c>
      <c r="T40" s="470">
        <v>-798014</v>
      </c>
      <c r="V40" s="470">
        <v>0</v>
      </c>
    </row>
    <row r="41" spans="1:22" ht="15.95" customHeight="1">
      <c r="B41" s="460" t="s">
        <v>385</v>
      </c>
      <c r="C41" s="474"/>
      <c r="F41" s="467"/>
      <c r="H41" s="470">
        <v>-8251716</v>
      </c>
      <c r="J41" s="470">
        <f>-10210923+10842805</f>
        <v>631882</v>
      </c>
      <c r="L41" s="470">
        <v>-8800699</v>
      </c>
      <c r="N41" s="470">
        <f>-6153927+938047</f>
        <v>-5215880</v>
      </c>
      <c r="P41" s="470">
        <v>-10210923</v>
      </c>
      <c r="Q41" s="470">
        <v>0</v>
      </c>
      <c r="R41" s="470">
        <v>-22613413</v>
      </c>
      <c r="T41" s="470">
        <v>-6153927</v>
      </c>
      <c r="U41" s="470" t="e">
        <v>#REF!</v>
      </c>
      <c r="V41" s="470">
        <v>-9676721</v>
      </c>
    </row>
    <row r="42" spans="1:22" ht="15.95" customHeight="1">
      <c r="B42" s="473" t="s">
        <v>675</v>
      </c>
      <c r="C42" s="474"/>
      <c r="F42" s="472"/>
      <c r="H42" s="470">
        <v>-617000</v>
      </c>
      <c r="J42" s="470">
        <v>-4540248</v>
      </c>
      <c r="L42" s="470">
        <v>-190200</v>
      </c>
      <c r="N42" s="470">
        <v>-2256182</v>
      </c>
      <c r="P42" s="470">
        <v>-4540248</v>
      </c>
      <c r="Q42" s="470">
        <v>0</v>
      </c>
      <c r="R42" s="470">
        <v>-18571244</v>
      </c>
      <c r="T42" s="470">
        <v>-2256182</v>
      </c>
      <c r="U42" s="470" t="e">
        <v>#REF!</v>
      </c>
      <c r="V42" s="470">
        <v>-11036942</v>
      </c>
    </row>
    <row r="43" spans="1:22" ht="15.95" customHeight="1">
      <c r="B43" s="460" t="s">
        <v>676</v>
      </c>
      <c r="C43" s="474"/>
      <c r="F43" s="467"/>
      <c r="H43" s="475">
        <v>-16177227</v>
      </c>
      <c r="J43" s="475">
        <f>-166406208+74595</f>
        <v>-166331613</v>
      </c>
      <c r="L43" s="475">
        <v>-21924468</v>
      </c>
      <c r="N43" s="475">
        <v>7339470</v>
      </c>
      <c r="P43" s="475">
        <v>-166331613</v>
      </c>
      <c r="Q43" s="470">
        <v>0</v>
      </c>
      <c r="R43" s="475">
        <v>59863998</v>
      </c>
      <c r="T43" s="475">
        <v>7339470</v>
      </c>
      <c r="U43" s="470" t="e">
        <v>#REF!</v>
      </c>
      <c r="V43" s="475">
        <v>42881030</v>
      </c>
    </row>
    <row r="44" spans="1:22" ht="15.95" customHeight="1">
      <c r="C44" s="460"/>
      <c r="F44" s="467"/>
      <c r="H44" s="470"/>
      <c r="J44" s="470"/>
      <c r="L44" s="470"/>
      <c r="N44" s="470"/>
      <c r="P44" s="470"/>
      <c r="R44" s="470"/>
      <c r="T44" s="470"/>
      <c r="V44" s="470"/>
    </row>
    <row r="45" spans="1:22" ht="15.95" customHeight="1">
      <c r="A45" s="477" t="s">
        <v>531</v>
      </c>
      <c r="B45" s="474"/>
      <c r="C45" s="460"/>
      <c r="F45" s="467"/>
      <c r="H45" s="470">
        <f>SUM(H12:H43)</f>
        <v>2414344231.0999999</v>
      </c>
      <c r="I45" s="478"/>
      <c r="J45" s="470">
        <f>SUM(J12:J43)</f>
        <v>164848528.14999962</v>
      </c>
      <c r="K45" s="478"/>
      <c r="L45" s="470">
        <f>SUM(L12:L43)</f>
        <v>737778629</v>
      </c>
      <c r="M45" s="478"/>
      <c r="N45" s="470">
        <f>SUM(N12:N43)</f>
        <v>307249985</v>
      </c>
      <c r="P45" s="470">
        <v>164848528.02999997</v>
      </c>
      <c r="Q45" s="478">
        <v>0</v>
      </c>
      <c r="R45" s="470">
        <v>3174843846</v>
      </c>
      <c r="S45" s="478">
        <v>0</v>
      </c>
      <c r="T45" s="470">
        <v>307249985</v>
      </c>
      <c r="U45" s="478" t="e">
        <v>#REF!</v>
      </c>
      <c r="V45" s="470">
        <v>1650722474.3199999</v>
      </c>
    </row>
    <row r="46" spans="1:22" ht="15.95" customHeight="1">
      <c r="A46" s="473" t="s">
        <v>389</v>
      </c>
      <c r="B46" s="474"/>
      <c r="C46" s="460"/>
      <c r="F46" s="467"/>
      <c r="H46" s="470">
        <v>1330212906</v>
      </c>
      <c r="J46" s="470">
        <v>67209747</v>
      </c>
      <c r="L46" s="470">
        <v>1268362790</v>
      </c>
      <c r="N46" s="470">
        <v>393747291</v>
      </c>
      <c r="P46" s="470">
        <v>67209747</v>
      </c>
      <c r="Q46" s="470">
        <v>0</v>
      </c>
      <c r="R46" s="470">
        <v>140630637</v>
      </c>
      <c r="T46" s="470">
        <v>393747291</v>
      </c>
      <c r="U46" s="470" t="e">
        <v>#REF!</v>
      </c>
      <c r="V46" s="470">
        <v>625248345</v>
      </c>
    </row>
    <row r="47" spans="1:22" ht="15.95" customHeight="1">
      <c r="A47" s="473" t="s">
        <v>390</v>
      </c>
      <c r="B47" s="474"/>
      <c r="C47" s="460"/>
      <c r="F47" s="467"/>
      <c r="H47" s="470">
        <v>-1138226754</v>
      </c>
      <c r="J47" s="470">
        <v>-910941441</v>
      </c>
      <c r="L47" s="470">
        <v>-869373496</v>
      </c>
      <c r="N47" s="470">
        <v>-860140818</v>
      </c>
      <c r="P47" s="470">
        <v>-910941441</v>
      </c>
      <c r="Q47" s="470">
        <v>0</v>
      </c>
      <c r="R47" s="470">
        <v>-807498199</v>
      </c>
      <c r="T47" s="470">
        <v>-860140818</v>
      </c>
      <c r="U47" s="470" t="e">
        <v>#REF!</v>
      </c>
      <c r="V47" s="470">
        <v>-811106797</v>
      </c>
    </row>
    <row r="48" spans="1:22" ht="15.95" customHeight="1">
      <c r="A48" s="473" t="s">
        <v>391</v>
      </c>
      <c r="B48" s="474"/>
      <c r="C48" s="460"/>
      <c r="F48" s="479"/>
      <c r="H48" s="470">
        <v>740719330</v>
      </c>
      <c r="J48" s="470">
        <v>724020604</v>
      </c>
      <c r="L48" s="470">
        <v>53354392</v>
      </c>
      <c r="N48" s="470">
        <v>72497773</v>
      </c>
      <c r="P48" s="470">
        <v>724020604</v>
      </c>
      <c r="Q48" s="470">
        <v>0</v>
      </c>
      <c r="R48" s="470">
        <v>1161582127</v>
      </c>
      <c r="T48" s="470">
        <v>4618931391</v>
      </c>
      <c r="U48" s="470" t="e">
        <v>#REF!</v>
      </c>
      <c r="V48" s="470">
        <v>2907155652</v>
      </c>
    </row>
    <row r="49" spans="1:22" ht="15.95" customHeight="1">
      <c r="A49" s="473" t="s">
        <v>392</v>
      </c>
      <c r="B49" s="474"/>
      <c r="C49" s="460"/>
      <c r="F49" s="467"/>
      <c r="H49" s="470">
        <v>2828089</v>
      </c>
      <c r="J49" s="470">
        <v>25957242</v>
      </c>
      <c r="L49" s="470">
        <v>0</v>
      </c>
      <c r="N49" s="470">
        <v>24062818</v>
      </c>
      <c r="P49" s="470">
        <v>25957242</v>
      </c>
      <c r="Q49" s="470">
        <v>0</v>
      </c>
      <c r="R49" s="470">
        <v>2117956</v>
      </c>
      <c r="T49" s="470">
        <v>24062818</v>
      </c>
      <c r="U49" s="470" t="e">
        <v>#REF!</v>
      </c>
      <c r="V49" s="470">
        <v>0</v>
      </c>
    </row>
    <row r="50" spans="1:22" ht="15.95" customHeight="1">
      <c r="A50" s="473" t="s">
        <v>393</v>
      </c>
      <c r="B50" s="474"/>
      <c r="C50" s="460"/>
      <c r="F50" s="467"/>
      <c r="H50" s="475">
        <v>-220530154</v>
      </c>
      <c r="J50" s="475">
        <v>-647627307</v>
      </c>
      <c r="L50" s="475">
        <v>-46574153</v>
      </c>
      <c r="N50" s="475">
        <v>-65579341</v>
      </c>
      <c r="P50" s="475">
        <v>-647627307</v>
      </c>
      <c r="Q50" s="470">
        <v>0</v>
      </c>
      <c r="R50" s="475">
        <v>-151966875</v>
      </c>
      <c r="T50" s="475">
        <v>-65579341</v>
      </c>
      <c r="U50" s="470" t="e">
        <v>#REF!</v>
      </c>
      <c r="V50" s="475">
        <v>-16306099</v>
      </c>
    </row>
    <row r="51" spans="1:22" ht="15.95" customHeight="1">
      <c r="A51" s="460"/>
      <c r="B51" s="474"/>
      <c r="C51" s="474"/>
      <c r="F51" s="467"/>
      <c r="H51" s="470"/>
      <c r="J51" s="470"/>
      <c r="L51" s="470"/>
      <c r="N51" s="470"/>
      <c r="P51" s="470"/>
      <c r="R51" s="470"/>
      <c r="T51" s="470"/>
      <c r="V51" s="470"/>
    </row>
    <row r="52" spans="1:22" ht="15.95" customHeight="1">
      <c r="A52" s="477" t="s">
        <v>582</v>
      </c>
      <c r="B52" s="474"/>
      <c r="F52" s="467"/>
      <c r="H52" s="475">
        <f>SUM(H45:H50)</f>
        <v>3129347648.0999999</v>
      </c>
      <c r="I52" s="478"/>
      <c r="J52" s="475">
        <f>SUM(J45:J50)</f>
        <v>-576532626.85000038</v>
      </c>
      <c r="K52" s="478"/>
      <c r="L52" s="475">
        <f>SUM(L45:L50)</f>
        <v>1143548162</v>
      </c>
      <c r="M52" s="478"/>
      <c r="N52" s="475">
        <f>SUM(N45:N50)</f>
        <v>-128162292</v>
      </c>
      <c r="P52" s="475">
        <v>-576532626.97000003</v>
      </c>
      <c r="Q52" s="478"/>
      <c r="R52" s="475">
        <v>3519709492</v>
      </c>
      <c r="S52" s="478"/>
      <c r="T52" s="475">
        <v>4418271326</v>
      </c>
      <c r="U52" s="478"/>
      <c r="V52" s="475">
        <v>4355713575.3199997</v>
      </c>
    </row>
    <row r="53" spans="1:22" ht="15.95" customHeight="1">
      <c r="A53" s="477"/>
      <c r="B53" s="474"/>
      <c r="F53" s="467"/>
      <c r="H53" s="470"/>
      <c r="I53" s="478"/>
      <c r="J53" s="470"/>
      <c r="K53" s="478"/>
      <c r="L53" s="470"/>
      <c r="M53" s="478"/>
      <c r="N53" s="470"/>
      <c r="P53" s="470"/>
      <c r="Q53" s="478"/>
      <c r="R53" s="470"/>
      <c r="S53" s="478"/>
      <c r="T53" s="470"/>
      <c r="U53" s="478"/>
      <c r="V53" s="470"/>
    </row>
    <row r="54" spans="1:22" ht="15.95" customHeight="1">
      <c r="A54" s="477"/>
      <c r="B54" s="474"/>
      <c r="F54" s="467"/>
      <c r="H54" s="470"/>
      <c r="I54" s="478"/>
      <c r="J54" s="470"/>
      <c r="K54" s="478"/>
      <c r="L54" s="470"/>
      <c r="M54" s="478"/>
      <c r="N54" s="470"/>
      <c r="P54" s="470"/>
      <c r="Q54" s="478"/>
      <c r="R54" s="470"/>
      <c r="S54" s="478"/>
      <c r="T54" s="470"/>
      <c r="U54" s="478"/>
      <c r="V54" s="470"/>
    </row>
    <row r="55" spans="1:22" ht="15.95" customHeight="1">
      <c r="A55" s="477"/>
      <c r="B55" s="474"/>
      <c r="F55" s="467"/>
      <c r="H55" s="470"/>
      <c r="I55" s="478"/>
      <c r="J55" s="470"/>
      <c r="K55" s="478"/>
      <c r="L55" s="470"/>
      <c r="M55" s="478"/>
      <c r="N55" s="470"/>
      <c r="P55" s="470"/>
      <c r="Q55" s="478"/>
      <c r="R55" s="470"/>
      <c r="S55" s="478"/>
      <c r="T55" s="470"/>
      <c r="U55" s="478"/>
      <c r="V55" s="470"/>
    </row>
    <row r="56" spans="1:22" ht="15.95" customHeight="1">
      <c r="A56" s="477"/>
      <c r="B56" s="474"/>
      <c r="F56" s="467"/>
      <c r="H56" s="470"/>
      <c r="I56" s="478"/>
      <c r="J56" s="470"/>
      <c r="K56" s="478"/>
      <c r="L56" s="470"/>
      <c r="M56" s="478"/>
      <c r="N56" s="470"/>
      <c r="P56" s="470"/>
      <c r="Q56" s="478"/>
      <c r="R56" s="470"/>
      <c r="S56" s="478"/>
      <c r="T56" s="470"/>
      <c r="U56" s="478"/>
      <c r="V56" s="470"/>
    </row>
    <row r="57" spans="1:22" ht="15.95" customHeight="1">
      <c r="A57" s="477"/>
      <c r="B57" s="474"/>
      <c r="F57" s="467"/>
      <c r="H57" s="470"/>
      <c r="I57" s="478"/>
      <c r="J57" s="470"/>
      <c r="K57" s="478"/>
      <c r="L57" s="470"/>
      <c r="M57" s="478"/>
      <c r="N57" s="470"/>
      <c r="P57" s="470"/>
      <c r="Q57" s="478"/>
      <c r="R57" s="470"/>
      <c r="S57" s="478"/>
      <c r="T57" s="470"/>
      <c r="U57" s="478"/>
      <c r="V57" s="470"/>
    </row>
    <row r="58" spans="1:22" ht="15.95" customHeight="1">
      <c r="A58" s="477"/>
      <c r="B58" s="474"/>
      <c r="F58" s="467"/>
      <c r="H58" s="470"/>
      <c r="I58" s="478"/>
      <c r="J58" s="470"/>
      <c r="K58" s="478"/>
      <c r="L58" s="470"/>
      <c r="M58" s="478"/>
      <c r="N58" s="470"/>
      <c r="P58" s="470"/>
      <c r="Q58" s="478"/>
      <c r="R58" s="470"/>
      <c r="S58" s="478"/>
      <c r="T58" s="470"/>
      <c r="U58" s="478"/>
      <c r="V58" s="470"/>
    </row>
    <row r="59" spans="1:22" ht="15.95" customHeight="1">
      <c r="A59" s="477"/>
      <c r="B59" s="474"/>
      <c r="F59" s="467"/>
      <c r="H59" s="470"/>
      <c r="I59" s="478"/>
      <c r="J59" s="470"/>
      <c r="K59" s="478"/>
      <c r="L59" s="470"/>
      <c r="M59" s="478"/>
      <c r="N59" s="470"/>
      <c r="P59" s="470"/>
      <c r="Q59" s="478"/>
      <c r="R59" s="470"/>
      <c r="S59" s="478"/>
      <c r="T59" s="470"/>
      <c r="U59" s="478"/>
      <c r="V59" s="470"/>
    </row>
    <row r="60" spans="1:22" ht="15.95" customHeight="1">
      <c r="A60" s="477"/>
      <c r="B60" s="474"/>
      <c r="F60" s="467"/>
      <c r="H60" s="470"/>
      <c r="I60" s="478"/>
      <c r="J60" s="470"/>
      <c r="K60" s="478"/>
      <c r="L60" s="470"/>
      <c r="M60" s="478"/>
      <c r="N60" s="470"/>
      <c r="P60" s="470"/>
      <c r="Q60" s="478"/>
      <c r="R60" s="470"/>
      <c r="S60" s="478"/>
      <c r="T60" s="470"/>
      <c r="U60" s="478"/>
      <c r="V60" s="470"/>
    </row>
    <row r="61" spans="1:22" ht="15.95" customHeight="1">
      <c r="A61" s="477"/>
      <c r="B61" s="474"/>
      <c r="F61" s="467"/>
      <c r="H61" s="470"/>
      <c r="I61" s="478"/>
      <c r="J61" s="470"/>
      <c r="K61" s="478"/>
      <c r="L61" s="470"/>
      <c r="M61" s="478"/>
      <c r="N61" s="470"/>
      <c r="P61" s="470"/>
      <c r="Q61" s="478"/>
      <c r="R61" s="470"/>
      <c r="S61" s="478"/>
      <c r="T61" s="470"/>
      <c r="U61" s="478"/>
      <c r="V61" s="470"/>
    </row>
    <row r="62" spans="1:22" ht="15.95" customHeight="1">
      <c r="A62" s="477"/>
      <c r="B62" s="474"/>
      <c r="F62" s="467"/>
      <c r="H62" s="470"/>
      <c r="I62" s="478"/>
      <c r="J62" s="470"/>
      <c r="K62" s="478"/>
      <c r="L62" s="470"/>
      <c r="M62" s="478"/>
      <c r="N62" s="470"/>
      <c r="P62" s="470"/>
      <c r="Q62" s="478"/>
      <c r="R62" s="470"/>
      <c r="S62" s="478"/>
      <c r="T62" s="470"/>
      <c r="U62" s="478"/>
      <c r="V62" s="470"/>
    </row>
    <row r="63" spans="1:22" ht="10.5" customHeight="1">
      <c r="A63" s="477"/>
      <c r="B63" s="474"/>
      <c r="F63" s="467"/>
      <c r="H63" s="470"/>
      <c r="I63" s="478"/>
      <c r="J63" s="470"/>
      <c r="K63" s="478"/>
      <c r="L63" s="470"/>
      <c r="M63" s="478"/>
      <c r="N63" s="470"/>
      <c r="P63" s="470"/>
      <c r="Q63" s="478"/>
      <c r="R63" s="470"/>
      <c r="S63" s="478"/>
      <c r="T63" s="470"/>
      <c r="U63" s="478"/>
      <c r="V63" s="470"/>
    </row>
    <row r="64" spans="1:22" ht="21.95" customHeight="1">
      <c r="A64" s="262" t="s">
        <v>532</v>
      </c>
      <c r="B64" s="262"/>
      <c r="C64" s="263"/>
      <c r="D64" s="263"/>
      <c r="E64" s="263"/>
      <c r="F64" s="274"/>
      <c r="G64" s="263"/>
      <c r="H64" s="264"/>
      <c r="I64" s="264"/>
      <c r="J64" s="264"/>
      <c r="K64" s="264"/>
      <c r="L64" s="264"/>
      <c r="M64" s="264"/>
      <c r="N64" s="264"/>
      <c r="P64" s="264"/>
      <c r="Q64" s="264"/>
      <c r="R64" s="264"/>
      <c r="S64" s="264"/>
      <c r="T64" s="264"/>
      <c r="U64" s="264"/>
      <c r="V64" s="264"/>
    </row>
    <row r="65" spans="1:22" ht="15.95" customHeight="1">
      <c r="A65" s="456" t="s">
        <v>350</v>
      </c>
      <c r="B65" s="456"/>
      <c r="C65" s="456"/>
      <c r="D65" s="456"/>
      <c r="E65" s="456"/>
      <c r="F65" s="456"/>
      <c r="G65" s="456"/>
      <c r="H65" s="456"/>
      <c r="I65" s="456"/>
      <c r="J65" s="456"/>
      <c r="K65" s="456"/>
      <c r="L65" s="456"/>
      <c r="M65" s="456"/>
      <c r="N65" s="456"/>
      <c r="P65" s="456"/>
      <c r="Q65" s="456"/>
      <c r="R65" s="456"/>
      <c r="S65" s="456"/>
      <c r="T65" s="456"/>
      <c r="U65" s="456"/>
      <c r="V65" s="456"/>
    </row>
    <row r="66" spans="1:22" ht="15.95" customHeight="1">
      <c r="A66" s="453" t="s">
        <v>677</v>
      </c>
      <c r="B66" s="453"/>
      <c r="C66" s="453"/>
      <c r="D66" s="453"/>
      <c r="E66" s="453"/>
      <c r="F66" s="453"/>
      <c r="G66" s="453"/>
      <c r="H66" s="453"/>
      <c r="I66" s="453"/>
      <c r="J66" s="453"/>
      <c r="K66" s="453"/>
      <c r="L66" s="453"/>
      <c r="M66" s="453"/>
      <c r="N66" s="453"/>
      <c r="P66" s="453"/>
      <c r="Q66" s="453"/>
      <c r="R66" s="453"/>
      <c r="S66" s="453"/>
      <c r="T66" s="453"/>
      <c r="U66" s="453"/>
      <c r="V66" s="453"/>
    </row>
    <row r="67" spans="1:22" ht="15.95" customHeight="1">
      <c r="A67" s="455" t="str">
        <f>+A3</f>
        <v>For the year ended 31 December 2017</v>
      </c>
      <c r="B67" s="455"/>
      <c r="C67" s="455"/>
      <c r="D67" s="455"/>
      <c r="E67" s="455"/>
      <c r="F67" s="455"/>
      <c r="G67" s="455"/>
      <c r="H67" s="455"/>
      <c r="I67" s="455"/>
      <c r="J67" s="455"/>
      <c r="K67" s="455"/>
      <c r="L67" s="455"/>
      <c r="M67" s="455"/>
      <c r="N67" s="455"/>
      <c r="P67" s="455"/>
      <c r="Q67" s="455"/>
      <c r="R67" s="455"/>
      <c r="S67" s="455"/>
      <c r="T67" s="455"/>
      <c r="U67" s="455"/>
      <c r="V67" s="455"/>
    </row>
    <row r="68" spans="1:22" ht="15.95" customHeight="1">
      <c r="A68" s="456"/>
      <c r="B68" s="456"/>
      <c r="C68" s="456"/>
      <c r="D68" s="456"/>
      <c r="E68" s="456"/>
      <c r="F68" s="456"/>
      <c r="G68" s="456"/>
      <c r="H68" s="456"/>
      <c r="I68" s="456"/>
      <c r="J68" s="456"/>
      <c r="K68" s="456"/>
      <c r="L68" s="456"/>
      <c r="M68" s="456"/>
      <c r="N68" s="456"/>
      <c r="P68" s="456"/>
      <c r="Q68" s="456"/>
      <c r="R68" s="456"/>
      <c r="S68" s="456"/>
      <c r="T68" s="456"/>
      <c r="U68" s="456"/>
      <c r="V68" s="456"/>
    </row>
    <row r="69" spans="1:22" ht="15.95" customHeight="1">
      <c r="F69" s="457"/>
      <c r="G69" s="456"/>
      <c r="H69" s="458"/>
      <c r="I69" s="456"/>
      <c r="J69" s="458"/>
      <c r="K69" s="456"/>
      <c r="L69" s="458"/>
      <c r="M69" s="456"/>
      <c r="N69" s="458"/>
      <c r="P69" s="458"/>
      <c r="Q69" s="456"/>
      <c r="R69" s="458"/>
      <c r="S69" s="456"/>
      <c r="T69" s="458"/>
      <c r="U69" s="456"/>
      <c r="V69" s="458"/>
    </row>
    <row r="70" spans="1:22" ht="15.95" customHeight="1">
      <c r="F70" s="457"/>
      <c r="G70" s="456"/>
      <c r="H70" s="629" t="s">
        <v>625</v>
      </c>
      <c r="I70" s="629"/>
      <c r="J70" s="629"/>
      <c r="K70" s="226"/>
      <c r="L70" s="629" t="s">
        <v>626</v>
      </c>
      <c r="M70" s="629"/>
      <c r="N70" s="629"/>
      <c r="P70" s="458"/>
      <c r="Q70" s="456"/>
      <c r="R70" s="458"/>
      <c r="S70" s="456"/>
      <c r="T70" s="458"/>
      <c r="U70" s="456"/>
      <c r="V70" s="458"/>
    </row>
    <row r="71" spans="1:22" ht="15.95" customHeight="1">
      <c r="F71" s="286"/>
      <c r="G71" s="287"/>
      <c r="H71" s="626" t="s">
        <v>624</v>
      </c>
      <c r="I71" s="626"/>
      <c r="J71" s="626"/>
      <c r="K71" s="626"/>
      <c r="L71" s="627" t="s">
        <v>624</v>
      </c>
      <c r="M71" s="627"/>
      <c r="N71" s="627"/>
      <c r="P71" s="635" t="s">
        <v>352</v>
      </c>
      <c r="Q71" s="635"/>
      <c r="R71" s="635"/>
      <c r="S71" s="288"/>
      <c r="T71" s="635" t="s">
        <v>353</v>
      </c>
      <c r="U71" s="635"/>
      <c r="V71" s="635"/>
    </row>
    <row r="72" spans="1:22" ht="15.95" customHeight="1">
      <c r="F72" s="462"/>
      <c r="G72" s="463"/>
      <c r="H72" s="291" t="s">
        <v>589</v>
      </c>
      <c r="I72" s="464"/>
      <c r="J72" s="291" t="s">
        <v>236</v>
      </c>
      <c r="K72" s="465"/>
      <c r="L72" s="291" t="s">
        <v>589</v>
      </c>
      <c r="M72" s="464"/>
      <c r="N72" s="291" t="s">
        <v>236</v>
      </c>
      <c r="P72" s="291" t="s">
        <v>236</v>
      </c>
      <c r="Q72" s="464"/>
      <c r="R72" s="291" t="s">
        <v>237</v>
      </c>
      <c r="S72" s="465"/>
      <c r="T72" s="291" t="s">
        <v>236</v>
      </c>
      <c r="U72" s="464"/>
      <c r="V72" s="291" t="s">
        <v>237</v>
      </c>
    </row>
    <row r="73" spans="1:22" ht="15.95" customHeight="1">
      <c r="F73" s="565"/>
      <c r="G73" s="464"/>
      <c r="H73" s="236" t="s">
        <v>239</v>
      </c>
      <c r="I73" s="464"/>
      <c r="J73" s="236" t="s">
        <v>239</v>
      </c>
      <c r="K73" s="464"/>
      <c r="L73" s="236" t="s">
        <v>239</v>
      </c>
      <c r="M73" s="464"/>
      <c r="N73" s="236" t="s">
        <v>239</v>
      </c>
      <c r="P73" s="236" t="s">
        <v>239</v>
      </c>
      <c r="Q73" s="464"/>
      <c r="R73" s="236" t="s">
        <v>239</v>
      </c>
      <c r="S73" s="465"/>
      <c r="T73" s="236" t="s">
        <v>239</v>
      </c>
      <c r="U73" s="464"/>
      <c r="V73" s="236" t="s">
        <v>239</v>
      </c>
    </row>
    <row r="74" spans="1:22" ht="15.95" customHeight="1">
      <c r="C74" s="474"/>
      <c r="F74" s="579"/>
      <c r="G74" s="470"/>
      <c r="H74" s="470"/>
      <c r="J74" s="470"/>
      <c r="L74" s="470"/>
      <c r="N74" s="470"/>
      <c r="P74" s="470"/>
      <c r="R74" s="470"/>
      <c r="T74" s="470"/>
      <c r="V74" s="470"/>
    </row>
    <row r="75" spans="1:22" ht="15.95" customHeight="1">
      <c r="A75" s="482" t="s">
        <v>397</v>
      </c>
      <c r="G75" s="470"/>
    </row>
    <row r="76" spans="1:22" ht="15.95" customHeight="1">
      <c r="A76" s="473" t="s">
        <v>533</v>
      </c>
      <c r="G76" s="469"/>
      <c r="H76" s="469">
        <v>0</v>
      </c>
      <c r="I76" s="469"/>
      <c r="J76" s="469">
        <v>-854044910</v>
      </c>
      <c r="K76" s="469"/>
      <c r="L76" s="469">
        <v>0</v>
      </c>
      <c r="M76" s="469"/>
      <c r="N76" s="469">
        <v>-854044910</v>
      </c>
      <c r="P76" s="469">
        <v>-854044910</v>
      </c>
      <c r="Q76" s="469"/>
      <c r="R76" s="469">
        <v>0</v>
      </c>
      <c r="S76" s="469"/>
      <c r="T76" s="469">
        <v>-854044910</v>
      </c>
      <c r="U76" s="469"/>
      <c r="V76" s="469">
        <v>0</v>
      </c>
    </row>
    <row r="77" spans="1:22" ht="15.95" customHeight="1">
      <c r="A77" s="473" t="s">
        <v>575</v>
      </c>
      <c r="G77" s="469"/>
      <c r="H77" s="469">
        <v>0</v>
      </c>
      <c r="I77" s="469"/>
      <c r="J77" s="469">
        <v>1469125257</v>
      </c>
      <c r="K77" s="469"/>
      <c r="L77" s="469">
        <v>0</v>
      </c>
      <c r="M77" s="469"/>
      <c r="N77" s="469">
        <v>1469125257</v>
      </c>
      <c r="P77" s="469">
        <v>1469125257</v>
      </c>
      <c r="Q77" s="469">
        <v>0</v>
      </c>
      <c r="R77" s="469">
        <v>3009371802</v>
      </c>
      <c r="S77" s="469"/>
      <c r="T77" s="469">
        <v>1469125257</v>
      </c>
      <c r="U77" s="469" t="e">
        <v>#REF!</v>
      </c>
      <c r="V77" s="469">
        <v>3009371802</v>
      </c>
    </row>
    <row r="78" spans="1:22" s="587" customFormat="1" ht="15.95" customHeight="1">
      <c r="A78" s="582" t="s">
        <v>698</v>
      </c>
      <c r="B78" s="583"/>
      <c r="C78" s="584"/>
      <c r="D78" s="584"/>
      <c r="E78" s="584"/>
      <c r="F78" s="585"/>
      <c r="G78" s="586"/>
      <c r="H78" s="586">
        <v>-163927168</v>
      </c>
      <c r="I78" s="586"/>
      <c r="J78" s="586"/>
      <c r="K78" s="586"/>
      <c r="L78" s="586">
        <v>-163927168</v>
      </c>
      <c r="M78" s="586"/>
      <c r="N78" s="586">
        <v>0</v>
      </c>
      <c r="P78" s="586"/>
      <c r="Q78" s="586"/>
      <c r="R78" s="586"/>
      <c r="S78" s="586"/>
      <c r="T78" s="586"/>
      <c r="U78" s="586"/>
      <c r="V78" s="586"/>
    </row>
    <row r="79" spans="1:22" s="587" customFormat="1" ht="15.95" customHeight="1">
      <c r="A79" s="582" t="s">
        <v>699</v>
      </c>
      <c r="B79" s="583"/>
      <c r="C79" s="584"/>
      <c r="D79" s="584"/>
      <c r="E79" s="584"/>
      <c r="F79" s="585"/>
      <c r="G79" s="586"/>
      <c r="H79" s="586">
        <v>40421946</v>
      </c>
      <c r="I79" s="586"/>
      <c r="J79" s="586"/>
      <c r="K79" s="586"/>
      <c r="L79" s="586">
        <v>40421946</v>
      </c>
      <c r="M79" s="586"/>
      <c r="N79" s="586">
        <v>0</v>
      </c>
      <c r="P79" s="586"/>
      <c r="Q79" s="586"/>
      <c r="R79" s="586"/>
      <c r="S79" s="586"/>
      <c r="T79" s="586"/>
      <c r="U79" s="586"/>
      <c r="V79" s="586"/>
    </row>
    <row r="80" spans="1:22" ht="15.95" customHeight="1">
      <c r="A80" s="473" t="s">
        <v>405</v>
      </c>
      <c r="F80" s="472"/>
      <c r="G80" s="469"/>
      <c r="H80" s="469">
        <v>-1219487600</v>
      </c>
      <c r="I80" s="469"/>
      <c r="J80" s="469">
        <v>-731180405</v>
      </c>
      <c r="K80" s="469"/>
      <c r="L80" s="469">
        <v>0</v>
      </c>
      <c r="M80" s="469"/>
      <c r="N80" s="469">
        <v>0</v>
      </c>
      <c r="P80" s="469">
        <v>-731180405</v>
      </c>
      <c r="Q80" s="469">
        <v>0</v>
      </c>
      <c r="R80" s="469">
        <v>-325534528</v>
      </c>
      <c r="S80" s="469"/>
      <c r="T80" s="469">
        <v>0</v>
      </c>
      <c r="U80" s="469" t="e">
        <v>#REF!</v>
      </c>
      <c r="V80" s="469">
        <v>0</v>
      </c>
    </row>
    <row r="81" spans="1:22" ht="15.95" customHeight="1">
      <c r="A81" s="473" t="s">
        <v>410</v>
      </c>
      <c r="F81" s="472"/>
      <c r="G81" s="469"/>
      <c r="H81" s="469">
        <v>0</v>
      </c>
      <c r="I81" s="469"/>
      <c r="J81" s="469">
        <v>7323555</v>
      </c>
      <c r="K81" s="469"/>
      <c r="L81" s="469">
        <v>0</v>
      </c>
      <c r="M81" s="469"/>
      <c r="N81" s="469">
        <v>7323555</v>
      </c>
      <c r="P81" s="469">
        <v>7323555</v>
      </c>
      <c r="Q81" s="469">
        <v>0</v>
      </c>
      <c r="R81" s="469">
        <v>0</v>
      </c>
      <c r="S81" s="469"/>
      <c r="T81" s="469">
        <v>7323555</v>
      </c>
      <c r="U81" s="469" t="e">
        <v>#REF!</v>
      </c>
      <c r="V81" s="469">
        <v>0</v>
      </c>
    </row>
    <row r="82" spans="1:22" ht="15.95" customHeight="1">
      <c r="A82" s="473" t="s">
        <v>678</v>
      </c>
      <c r="G82" s="454"/>
      <c r="H82" s="610">
        <v>16183065</v>
      </c>
      <c r="I82" s="454"/>
      <c r="J82" s="469">
        <v>36719999</v>
      </c>
      <c r="K82" s="469"/>
      <c r="L82" s="469">
        <v>16183065</v>
      </c>
      <c r="M82" s="469"/>
      <c r="N82" s="469">
        <v>0</v>
      </c>
      <c r="P82" s="454"/>
      <c r="Q82" s="454"/>
      <c r="R82" s="454"/>
      <c r="S82" s="454"/>
      <c r="T82" s="454"/>
      <c r="U82" s="454"/>
      <c r="V82" s="454"/>
    </row>
    <row r="83" spans="1:22" ht="15.95" customHeight="1">
      <c r="A83" s="229" t="s">
        <v>407</v>
      </c>
      <c r="G83" s="469"/>
      <c r="H83" s="469">
        <v>0</v>
      </c>
      <c r="I83" s="469"/>
      <c r="J83" s="469">
        <v>0</v>
      </c>
      <c r="K83" s="469"/>
      <c r="L83" s="469">
        <v>-475750000</v>
      </c>
      <c r="M83" s="469"/>
      <c r="N83" s="469">
        <v>-2005902623</v>
      </c>
      <c r="P83" s="469">
        <v>0</v>
      </c>
      <c r="Q83" s="469">
        <v>0</v>
      </c>
      <c r="R83" s="469">
        <v>0</v>
      </c>
      <c r="S83" s="469"/>
      <c r="T83" s="469">
        <v>-2005902623</v>
      </c>
      <c r="U83" s="469" t="e">
        <v>#REF!</v>
      </c>
      <c r="V83" s="469">
        <v>-843555224</v>
      </c>
    </row>
    <row r="84" spans="1:22" ht="15.95" customHeight="1">
      <c r="A84" s="229" t="s">
        <v>679</v>
      </c>
      <c r="G84" s="470"/>
      <c r="H84" s="469">
        <v>0</v>
      </c>
      <c r="J84" s="469">
        <v>0</v>
      </c>
      <c r="K84" s="469"/>
      <c r="L84" s="469">
        <v>0</v>
      </c>
      <c r="N84" s="469">
        <v>0</v>
      </c>
    </row>
    <row r="85" spans="1:22" ht="15.95" customHeight="1">
      <c r="A85" s="473" t="s">
        <v>680</v>
      </c>
      <c r="F85" s="472"/>
      <c r="G85" s="469"/>
      <c r="H85" s="469">
        <v>-138747500</v>
      </c>
      <c r="I85" s="469"/>
      <c r="J85" s="469">
        <v>-69325013</v>
      </c>
      <c r="K85" s="469"/>
      <c r="L85" s="469">
        <v>-6247500</v>
      </c>
      <c r="M85" s="469"/>
      <c r="N85" s="469">
        <v>0</v>
      </c>
      <c r="P85" s="469">
        <v>-69325013</v>
      </c>
      <c r="Q85" s="469">
        <v>0</v>
      </c>
      <c r="R85" s="469">
        <v>0</v>
      </c>
      <c r="S85" s="469"/>
      <c r="T85" s="469">
        <v>0</v>
      </c>
      <c r="U85" s="469" t="e">
        <v>#REF!</v>
      </c>
      <c r="V85" s="469">
        <v>0</v>
      </c>
    </row>
    <row r="86" spans="1:22" ht="15.95" customHeight="1">
      <c r="A86" s="473" t="s">
        <v>681</v>
      </c>
      <c r="G86" s="469"/>
      <c r="H86" s="469">
        <v>2151955</v>
      </c>
      <c r="I86" s="469"/>
      <c r="J86" s="469">
        <v>1274998</v>
      </c>
      <c r="K86" s="469"/>
      <c r="L86" s="469">
        <v>6247500</v>
      </c>
      <c r="M86" s="469"/>
      <c r="N86" s="469">
        <v>0</v>
      </c>
      <c r="P86" s="469">
        <v>1274998</v>
      </c>
      <c r="Q86" s="469">
        <v>0</v>
      </c>
      <c r="R86" s="469">
        <v>0</v>
      </c>
      <c r="S86" s="469"/>
      <c r="T86" s="469">
        <v>0</v>
      </c>
      <c r="U86" s="469">
        <v>1</v>
      </c>
      <c r="V86" s="469">
        <v>0</v>
      </c>
    </row>
    <row r="87" spans="1:22" ht="15.95" customHeight="1">
      <c r="A87" s="473" t="s">
        <v>402</v>
      </c>
      <c r="G87" s="469"/>
      <c r="H87" s="469">
        <v>0</v>
      </c>
      <c r="I87" s="469"/>
      <c r="J87" s="469">
        <v>0</v>
      </c>
      <c r="K87" s="469"/>
      <c r="L87" s="469">
        <v>0</v>
      </c>
      <c r="M87" s="469"/>
      <c r="N87" s="469">
        <v>0</v>
      </c>
      <c r="P87" s="469">
        <v>0</v>
      </c>
      <c r="Q87" s="469">
        <v>0</v>
      </c>
      <c r="R87" s="469">
        <v>195000</v>
      </c>
      <c r="S87" s="469"/>
      <c r="T87" s="469">
        <v>0</v>
      </c>
      <c r="U87" s="469" t="e">
        <v>#REF!</v>
      </c>
      <c r="V87" s="469">
        <v>0</v>
      </c>
    </row>
    <row r="88" spans="1:22" ht="15.95" customHeight="1">
      <c r="A88" s="473" t="s">
        <v>682</v>
      </c>
      <c r="G88" s="469"/>
      <c r="H88" s="469">
        <v>64107986</v>
      </c>
      <c r="I88" s="469"/>
      <c r="J88" s="469">
        <v>27328208</v>
      </c>
      <c r="K88" s="469"/>
      <c r="L88" s="469">
        <v>3769705544</v>
      </c>
      <c r="M88" s="469"/>
      <c r="N88" s="469">
        <v>4546461074</v>
      </c>
      <c r="P88" s="469">
        <v>27328208</v>
      </c>
      <c r="Q88" s="469">
        <v>0</v>
      </c>
      <c r="R88" s="469">
        <v>4803535</v>
      </c>
      <c r="S88" s="469"/>
      <c r="T88" s="469">
        <v>27456</v>
      </c>
      <c r="U88" s="469" t="e">
        <v>#REF!</v>
      </c>
      <c r="V88" s="469">
        <v>3567</v>
      </c>
    </row>
    <row r="89" spans="1:22" s="587" customFormat="1" ht="15.95" customHeight="1">
      <c r="A89" s="582" t="s">
        <v>702</v>
      </c>
      <c r="B89" s="583"/>
      <c r="C89" s="584"/>
      <c r="D89" s="584"/>
      <c r="E89" s="584"/>
      <c r="F89" s="585"/>
      <c r="G89" s="586"/>
      <c r="H89" s="586">
        <v>128000000</v>
      </c>
      <c r="I89" s="586"/>
      <c r="J89" s="586">
        <v>0</v>
      </c>
      <c r="K89" s="586"/>
      <c r="L89" s="586">
        <v>0</v>
      </c>
      <c r="M89" s="586"/>
      <c r="N89" s="586">
        <v>0</v>
      </c>
      <c r="P89" s="586"/>
      <c r="Q89" s="586"/>
      <c r="R89" s="586"/>
      <c r="S89" s="586"/>
      <c r="T89" s="586"/>
      <c r="U89" s="586"/>
      <c r="V89" s="586"/>
    </row>
    <row r="90" spans="1:22" ht="15.95" customHeight="1">
      <c r="A90" s="473" t="s">
        <v>417</v>
      </c>
      <c r="F90" s="472"/>
      <c r="G90" s="469"/>
      <c r="H90" s="469">
        <v>-2043459</v>
      </c>
      <c r="I90" s="469"/>
      <c r="J90" s="469">
        <v>-21717957</v>
      </c>
      <c r="K90" s="469"/>
      <c r="L90" s="469">
        <v>0</v>
      </c>
      <c r="M90" s="469"/>
      <c r="N90" s="469">
        <v>0</v>
      </c>
      <c r="P90" s="469">
        <v>-21717957</v>
      </c>
      <c r="Q90" s="469">
        <v>0</v>
      </c>
      <c r="R90" s="469">
        <v>-33021661</v>
      </c>
      <c r="S90" s="469"/>
      <c r="T90" s="469">
        <v>0</v>
      </c>
      <c r="U90" s="469" t="e">
        <v>#REF!</v>
      </c>
      <c r="V90" s="469">
        <v>-695000</v>
      </c>
    </row>
    <row r="91" spans="1:22" ht="15.95" customHeight="1">
      <c r="A91" s="473" t="s">
        <v>537</v>
      </c>
      <c r="G91" s="469"/>
      <c r="H91" s="469">
        <v>0</v>
      </c>
      <c r="I91" s="469"/>
      <c r="J91" s="469">
        <v>8171827449</v>
      </c>
      <c r="K91" s="469"/>
      <c r="L91" s="469">
        <v>0</v>
      </c>
      <c r="M91" s="469"/>
      <c r="N91" s="469">
        <v>538159694</v>
      </c>
      <c r="P91" s="469">
        <v>8171827449.4300003</v>
      </c>
      <c r="Q91" s="469">
        <v>0</v>
      </c>
      <c r="R91" s="469">
        <v>33500000</v>
      </c>
      <c r="S91" s="469"/>
      <c r="T91" s="469">
        <v>538159694</v>
      </c>
      <c r="U91" s="469" t="e">
        <v>#REF!</v>
      </c>
      <c r="V91" s="469">
        <v>33500000</v>
      </c>
    </row>
    <row r="92" spans="1:22" ht="15.95" customHeight="1">
      <c r="A92" s="473" t="s">
        <v>419</v>
      </c>
      <c r="F92" s="472"/>
      <c r="G92" s="469"/>
      <c r="H92" s="469">
        <v>-400277770</v>
      </c>
      <c r="I92" s="469"/>
      <c r="J92" s="469">
        <v>-245657181</v>
      </c>
      <c r="K92" s="469"/>
      <c r="L92" s="469">
        <v>-9253507</v>
      </c>
      <c r="M92" s="469"/>
      <c r="N92" s="469">
        <v>-16309161</v>
      </c>
      <c r="P92" s="469">
        <v>-245657181</v>
      </c>
      <c r="Q92" s="469">
        <v>0</v>
      </c>
      <c r="R92" s="469">
        <v>-376454957</v>
      </c>
      <c r="S92" s="469"/>
      <c r="T92" s="469">
        <v>-16309161</v>
      </c>
      <c r="U92" s="469" t="e">
        <v>#REF!</v>
      </c>
      <c r="V92" s="469">
        <v>-37791402</v>
      </c>
    </row>
    <row r="93" spans="1:22" ht="15.95" customHeight="1">
      <c r="A93" s="473" t="s">
        <v>418</v>
      </c>
      <c r="F93" s="472"/>
      <c r="G93" s="469"/>
      <c r="H93" s="469">
        <v>2228972</v>
      </c>
      <c r="I93" s="469"/>
      <c r="J93" s="469">
        <v>2742466</v>
      </c>
      <c r="L93" s="469">
        <v>995327</v>
      </c>
      <c r="M93" s="469"/>
      <c r="N93" s="469">
        <v>2415364</v>
      </c>
      <c r="P93" s="469">
        <v>2742466</v>
      </c>
      <c r="Q93" s="469">
        <v>0</v>
      </c>
      <c r="R93" s="469">
        <v>124013178</v>
      </c>
      <c r="S93" s="469"/>
      <c r="T93" s="469">
        <v>2415364</v>
      </c>
      <c r="U93" s="469" t="e">
        <v>#REF!</v>
      </c>
      <c r="V93" s="469">
        <v>98373832</v>
      </c>
    </row>
    <row r="94" spans="1:22" ht="15.95" customHeight="1">
      <c r="A94" s="473" t="s">
        <v>534</v>
      </c>
      <c r="G94" s="469"/>
      <c r="H94" s="469">
        <v>-45900000</v>
      </c>
      <c r="I94" s="469"/>
      <c r="J94" s="469">
        <v>-18199000000</v>
      </c>
      <c r="K94" s="469"/>
      <c r="L94" s="469">
        <v>-958307190</v>
      </c>
      <c r="M94" s="469"/>
      <c r="N94" s="469">
        <v>-30052305541</v>
      </c>
      <c r="P94" s="469">
        <v>-18199000000</v>
      </c>
      <c r="Q94" s="469">
        <v>0</v>
      </c>
      <c r="R94" s="469">
        <v>0</v>
      </c>
      <c r="S94" s="469"/>
      <c r="T94" s="469">
        <v>-30052305541</v>
      </c>
      <c r="U94" s="469" t="e">
        <v>#REF!</v>
      </c>
      <c r="V94" s="469">
        <v>-2828600000</v>
      </c>
    </row>
    <row r="95" spans="1:22" ht="15.95" customHeight="1">
      <c r="A95" s="473" t="s">
        <v>535</v>
      </c>
      <c r="G95" s="469"/>
      <c r="H95" s="469">
        <v>2638035000</v>
      </c>
      <c r="I95" s="469"/>
      <c r="J95" s="469">
        <v>1100000000</v>
      </c>
      <c r="K95" s="469"/>
      <c r="L95" s="469">
        <v>3352248200</v>
      </c>
      <c r="M95" s="469"/>
      <c r="N95" s="469">
        <v>19087214531</v>
      </c>
      <c r="P95" s="469">
        <v>1100000000</v>
      </c>
      <c r="Q95" s="469">
        <v>0</v>
      </c>
      <c r="R95" s="469">
        <v>0</v>
      </c>
      <c r="S95" s="469"/>
      <c r="T95" s="469">
        <v>19087214531</v>
      </c>
      <c r="U95" s="469" t="e">
        <v>#REF!</v>
      </c>
      <c r="V95" s="469">
        <v>2010600000</v>
      </c>
    </row>
    <row r="96" spans="1:22" ht="15.95" customHeight="1">
      <c r="A96" s="473" t="s">
        <v>476</v>
      </c>
      <c r="G96" s="469"/>
      <c r="H96" s="469">
        <v>0</v>
      </c>
      <c r="I96" s="469"/>
      <c r="J96" s="469">
        <v>1519253430</v>
      </c>
      <c r="K96" s="469"/>
      <c r="L96" s="469">
        <v>0</v>
      </c>
      <c r="M96" s="469"/>
      <c r="N96" s="469">
        <v>96689280</v>
      </c>
      <c r="P96" s="469">
        <v>1519253429.7238879</v>
      </c>
      <c r="Q96" s="469"/>
      <c r="R96" s="469">
        <v>0</v>
      </c>
      <c r="S96" s="469"/>
      <c r="T96" s="469">
        <v>96689280.469999999</v>
      </c>
      <c r="U96" s="469"/>
      <c r="V96" s="469">
        <v>0</v>
      </c>
    </row>
    <row r="97" spans="1:22" ht="15.95" customHeight="1">
      <c r="A97" s="477" t="s">
        <v>581</v>
      </c>
      <c r="B97" s="480"/>
      <c r="C97" s="485"/>
      <c r="D97" s="486"/>
      <c r="E97" s="486"/>
      <c r="G97" s="478"/>
      <c r="H97" s="475">
        <f>SUM(H76:H96)</f>
        <v>920745427</v>
      </c>
      <c r="I97" s="478"/>
      <c r="J97" s="475">
        <f>SUM(J76:J96)</f>
        <v>-7785330104</v>
      </c>
      <c r="K97" s="478"/>
      <c r="L97" s="475">
        <f>SUM(L76:L96)</f>
        <v>5572316217</v>
      </c>
      <c r="M97" s="478"/>
      <c r="N97" s="475">
        <f>SUM(N76:N96)</f>
        <v>-7181173480</v>
      </c>
      <c r="P97" s="475">
        <v>-7785330103.8461113</v>
      </c>
      <c r="Q97" s="487"/>
      <c r="R97" s="475">
        <v>795492103</v>
      </c>
      <c r="S97" s="478"/>
      <c r="T97" s="475">
        <v>-11727607097.530001</v>
      </c>
      <c r="U97" s="478"/>
      <c r="V97" s="475">
        <v>-627642776</v>
      </c>
    </row>
    <row r="98" spans="1:22" ht="15.95" customHeight="1">
      <c r="A98" s="480"/>
      <c r="B98" s="480"/>
      <c r="C98" s="485"/>
      <c r="D98" s="486"/>
      <c r="E98" s="486"/>
      <c r="G98" s="470"/>
      <c r="H98" s="470"/>
      <c r="J98" s="470"/>
      <c r="L98" s="470"/>
      <c r="N98" s="470"/>
      <c r="P98" s="470"/>
      <c r="R98" s="470"/>
      <c r="T98" s="470"/>
      <c r="V98" s="470"/>
    </row>
    <row r="99" spans="1:22" ht="15.95" customHeight="1">
      <c r="A99" s="480"/>
      <c r="B99" s="480"/>
      <c r="C99" s="485"/>
      <c r="D99" s="486"/>
      <c r="E99" s="486"/>
      <c r="G99" s="470"/>
      <c r="H99" s="470"/>
      <c r="J99" s="470"/>
      <c r="L99" s="470"/>
      <c r="N99" s="470"/>
      <c r="P99" s="470"/>
      <c r="R99" s="470"/>
      <c r="T99" s="470"/>
      <c r="V99" s="470"/>
    </row>
    <row r="100" spans="1:22" ht="15.95" customHeight="1">
      <c r="A100" s="482" t="s">
        <v>422</v>
      </c>
      <c r="G100" s="470"/>
    </row>
    <row r="101" spans="1:22" ht="15.95" customHeight="1">
      <c r="A101" s="488" t="s">
        <v>552</v>
      </c>
      <c r="G101" s="469"/>
      <c r="H101" s="469">
        <v>1800000000</v>
      </c>
      <c r="I101" s="469"/>
      <c r="J101" s="469">
        <v>18034553243</v>
      </c>
      <c r="K101" s="469"/>
      <c r="L101" s="469">
        <v>1800000000</v>
      </c>
      <c r="M101" s="176"/>
      <c r="N101" s="469">
        <v>18034553243</v>
      </c>
      <c r="P101" s="469">
        <v>18034553243</v>
      </c>
      <c r="Q101" s="469">
        <v>0</v>
      </c>
      <c r="R101" s="469">
        <v>0</v>
      </c>
      <c r="S101" s="469"/>
      <c r="T101" s="469">
        <v>18034553243</v>
      </c>
      <c r="U101" s="469" t="e">
        <v>#REF!</v>
      </c>
      <c r="V101" s="469">
        <v>0</v>
      </c>
    </row>
    <row r="102" spans="1:22" ht="15.95" customHeight="1">
      <c r="A102" s="473" t="s">
        <v>538</v>
      </c>
      <c r="G102" s="469"/>
      <c r="H102" s="469">
        <v>-4250000000</v>
      </c>
      <c r="I102" s="469"/>
      <c r="J102" s="469">
        <v>-15218657818</v>
      </c>
      <c r="K102" s="469"/>
      <c r="L102" s="469">
        <v>-4250000000</v>
      </c>
      <c r="M102" s="176"/>
      <c r="N102" s="469">
        <v>-15218657818</v>
      </c>
      <c r="P102" s="469">
        <v>-15218657818</v>
      </c>
      <c r="Q102" s="469">
        <v>0</v>
      </c>
      <c r="R102" s="469">
        <v>-300000000</v>
      </c>
      <c r="S102" s="469"/>
      <c r="T102" s="469">
        <v>-15218657818</v>
      </c>
      <c r="U102" s="469" t="e">
        <v>#REF!</v>
      </c>
      <c r="V102" s="469">
        <v>-300000000</v>
      </c>
    </row>
    <row r="103" spans="1:22" ht="15.95" customHeight="1">
      <c r="A103" s="473" t="s">
        <v>683</v>
      </c>
      <c r="B103" s="229"/>
      <c r="C103" s="228"/>
      <c r="D103" s="228"/>
      <c r="E103" s="228"/>
      <c r="G103" s="469"/>
      <c r="H103" s="469">
        <v>0</v>
      </c>
      <c r="I103" s="469"/>
      <c r="J103" s="469">
        <v>-40000000</v>
      </c>
      <c r="K103" s="469"/>
      <c r="L103" s="469">
        <v>-3909146255</v>
      </c>
      <c r="M103" s="176"/>
      <c r="N103" s="469">
        <v>-4603957766</v>
      </c>
      <c r="P103" s="469">
        <v>0</v>
      </c>
      <c r="Q103" s="469">
        <v>0</v>
      </c>
      <c r="R103" s="469">
        <v>0</v>
      </c>
      <c r="S103" s="469"/>
      <c r="T103" s="469">
        <v>-4603957766</v>
      </c>
      <c r="U103" s="469" t="e">
        <v>#REF!</v>
      </c>
      <c r="V103" s="469">
        <v>0</v>
      </c>
    </row>
    <row r="104" spans="1:22" ht="15.95" customHeight="1">
      <c r="A104" s="229" t="s">
        <v>477</v>
      </c>
      <c r="B104" s="229"/>
      <c r="C104" s="228"/>
      <c r="D104" s="228"/>
      <c r="E104" s="228"/>
      <c r="G104" s="469"/>
      <c r="H104" s="469">
        <v>0</v>
      </c>
      <c r="I104" s="469"/>
      <c r="J104" s="469">
        <v>0</v>
      </c>
      <c r="K104" s="469"/>
      <c r="L104" s="469">
        <v>4848702590</v>
      </c>
      <c r="M104" s="566"/>
      <c r="N104" s="469">
        <v>12171865440</v>
      </c>
      <c r="P104" s="469">
        <v>0</v>
      </c>
      <c r="Q104" s="469"/>
      <c r="R104" s="469">
        <v>0</v>
      </c>
      <c r="S104" s="469"/>
      <c r="T104" s="469">
        <v>12171865440</v>
      </c>
      <c r="U104" s="469" t="e">
        <v>#REF!</v>
      </c>
      <c r="V104" s="469">
        <v>489908990</v>
      </c>
    </row>
    <row r="105" spans="1:22" ht="15.95" customHeight="1">
      <c r="A105" s="490" t="s">
        <v>434</v>
      </c>
      <c r="F105" s="472"/>
      <c r="G105" s="469"/>
      <c r="H105" s="469">
        <v>0</v>
      </c>
      <c r="I105" s="469"/>
      <c r="J105" s="469">
        <v>10894010000</v>
      </c>
      <c r="K105" s="469"/>
      <c r="L105" s="469">
        <v>0</v>
      </c>
      <c r="M105" s="176"/>
      <c r="N105" s="469">
        <v>500000000</v>
      </c>
      <c r="P105" s="469">
        <v>10894010000</v>
      </c>
      <c r="Q105" s="469">
        <v>0</v>
      </c>
      <c r="R105" s="469">
        <v>0</v>
      </c>
      <c r="S105" s="469"/>
      <c r="T105" s="469">
        <v>500000000</v>
      </c>
      <c r="U105" s="469" t="e">
        <v>#REF!</v>
      </c>
      <c r="V105" s="469">
        <v>0</v>
      </c>
    </row>
    <row r="106" spans="1:22" ht="15.95" customHeight="1">
      <c r="A106" s="490" t="s">
        <v>435</v>
      </c>
      <c r="F106" s="472"/>
      <c r="G106" s="469"/>
      <c r="H106" s="469">
        <v>-6500000000</v>
      </c>
      <c r="I106" s="469"/>
      <c r="J106" s="469">
        <v>-1507993920</v>
      </c>
      <c r="K106" s="469"/>
      <c r="L106" s="469">
        <v>0</v>
      </c>
      <c r="M106" s="176"/>
      <c r="N106" s="469">
        <v>-1350118920</v>
      </c>
      <c r="P106" s="469">
        <v>-1507993920</v>
      </c>
      <c r="Q106" s="469">
        <v>0</v>
      </c>
      <c r="R106" s="469">
        <v>-1057536902</v>
      </c>
      <c r="S106" s="469"/>
      <c r="T106" s="469">
        <v>-1350118920</v>
      </c>
      <c r="U106" s="469" t="e">
        <v>#REF!</v>
      </c>
      <c r="V106" s="469">
        <v>-890786902</v>
      </c>
    </row>
    <row r="107" spans="1:22" ht="15.95" customHeight="1">
      <c r="A107" s="473" t="s">
        <v>426</v>
      </c>
      <c r="G107" s="469"/>
      <c r="H107" s="469">
        <v>4000000000</v>
      </c>
      <c r="I107" s="469"/>
      <c r="J107" s="469">
        <v>0</v>
      </c>
      <c r="K107" s="469"/>
      <c r="L107" s="469">
        <v>0</v>
      </c>
      <c r="M107" s="176"/>
      <c r="N107" s="469">
        <v>0</v>
      </c>
      <c r="P107" s="469">
        <v>0</v>
      </c>
      <c r="Q107" s="469">
        <v>0</v>
      </c>
      <c r="R107" s="469">
        <v>2500000000</v>
      </c>
      <c r="S107" s="469"/>
      <c r="T107" s="469">
        <v>0</v>
      </c>
      <c r="U107" s="469" t="e">
        <v>#REF!</v>
      </c>
      <c r="V107" s="469">
        <v>2500000000</v>
      </c>
    </row>
    <row r="108" spans="1:22" ht="15.95" customHeight="1">
      <c r="A108" s="473" t="s">
        <v>427</v>
      </c>
      <c r="G108" s="469"/>
      <c r="H108" s="469">
        <v>-2300000000</v>
      </c>
      <c r="I108" s="469"/>
      <c r="J108" s="469">
        <v>-1500000000</v>
      </c>
      <c r="K108" s="469"/>
      <c r="L108" s="469">
        <v>-2300000000</v>
      </c>
      <c r="M108" s="176"/>
      <c r="N108" s="469">
        <v>-1500000000</v>
      </c>
      <c r="P108" s="469">
        <v>-1500000000</v>
      </c>
      <c r="Q108" s="469">
        <v>0</v>
      </c>
      <c r="R108" s="469">
        <v>-1500000000</v>
      </c>
      <c r="S108" s="469"/>
      <c r="T108" s="469">
        <v>-1500000000</v>
      </c>
      <c r="U108" s="469" t="e">
        <v>#REF!</v>
      </c>
      <c r="V108" s="469">
        <v>-1500000000</v>
      </c>
    </row>
    <row r="109" spans="1:22" ht="15.95" customHeight="1">
      <c r="A109" s="473" t="s">
        <v>539</v>
      </c>
      <c r="G109" s="469"/>
      <c r="H109" s="469">
        <v>-7463400</v>
      </c>
      <c r="I109" s="469"/>
      <c r="J109" s="469">
        <v>0</v>
      </c>
      <c r="K109" s="469"/>
      <c r="L109" s="469">
        <v>0</v>
      </c>
      <c r="M109" s="176"/>
      <c r="N109" s="469">
        <v>0</v>
      </c>
      <c r="P109" s="469">
        <v>0</v>
      </c>
      <c r="Q109" s="469">
        <v>0</v>
      </c>
      <c r="R109" s="469">
        <v>-11235000</v>
      </c>
      <c r="S109" s="469"/>
      <c r="T109" s="469">
        <v>0</v>
      </c>
      <c r="U109" s="469" t="e">
        <v>#REF!</v>
      </c>
      <c r="V109" s="469">
        <v>-11235000</v>
      </c>
    </row>
    <row r="110" spans="1:22" s="587" customFormat="1" ht="15.95" customHeight="1">
      <c r="A110" s="582" t="s">
        <v>703</v>
      </c>
      <c r="B110" s="583"/>
      <c r="C110" s="584"/>
      <c r="D110" s="584"/>
      <c r="E110" s="584"/>
      <c r="F110" s="585"/>
      <c r="G110" s="586"/>
      <c r="H110" s="586">
        <v>3182841248</v>
      </c>
      <c r="I110" s="586"/>
      <c r="J110" s="586">
        <v>0</v>
      </c>
      <c r="K110" s="586"/>
      <c r="L110" s="586">
        <v>0</v>
      </c>
      <c r="M110" s="602"/>
      <c r="N110" s="586">
        <v>0</v>
      </c>
      <c r="P110" s="586"/>
      <c r="Q110" s="586"/>
      <c r="R110" s="586"/>
      <c r="S110" s="586"/>
      <c r="T110" s="586"/>
      <c r="U110" s="586"/>
      <c r="V110" s="586"/>
    </row>
    <row r="111" spans="1:22" s="587" customFormat="1" ht="15.95" customHeight="1">
      <c r="A111" s="582" t="s">
        <v>704</v>
      </c>
      <c r="B111" s="583"/>
      <c r="C111" s="584"/>
      <c r="D111" s="584"/>
      <c r="E111" s="584"/>
      <c r="F111" s="585"/>
      <c r="G111" s="586"/>
      <c r="H111" s="586">
        <v>2664268992</v>
      </c>
      <c r="I111" s="586"/>
      <c r="J111" s="586">
        <v>0</v>
      </c>
      <c r="K111" s="586"/>
      <c r="L111" s="586">
        <v>0</v>
      </c>
      <c r="M111" s="602"/>
      <c r="N111" s="586">
        <v>0</v>
      </c>
      <c r="P111" s="586"/>
      <c r="Q111" s="586"/>
      <c r="R111" s="586"/>
      <c r="S111" s="586"/>
      <c r="T111" s="586"/>
      <c r="U111" s="586"/>
      <c r="V111" s="586"/>
    </row>
    <row r="112" spans="1:22" ht="15.95" customHeight="1">
      <c r="A112" s="490" t="s">
        <v>540</v>
      </c>
      <c r="G112" s="469"/>
      <c r="I112" s="469"/>
      <c r="J112" s="469">
        <v>0</v>
      </c>
      <c r="K112" s="469"/>
      <c r="L112" s="469">
        <v>-43313982</v>
      </c>
      <c r="M112" s="176"/>
      <c r="N112" s="469">
        <v>39222953</v>
      </c>
      <c r="P112" s="469">
        <v>0</v>
      </c>
      <c r="Q112" s="469">
        <v>0</v>
      </c>
      <c r="R112" s="469">
        <v>0</v>
      </c>
      <c r="S112" s="469"/>
      <c r="T112" s="469">
        <v>39222953</v>
      </c>
      <c r="U112" s="469">
        <v>1</v>
      </c>
      <c r="V112" s="469">
        <v>-75321787</v>
      </c>
    </row>
    <row r="113" spans="1:22" ht="19.5" customHeight="1">
      <c r="A113" s="490" t="s">
        <v>478</v>
      </c>
      <c r="G113" s="469"/>
      <c r="I113" s="469"/>
      <c r="J113" s="469">
        <v>0</v>
      </c>
      <c r="K113" s="469"/>
      <c r="L113" s="469">
        <v>0</v>
      </c>
      <c r="M113" s="176"/>
      <c r="N113" s="469">
        <v>-42000</v>
      </c>
      <c r="P113" s="469">
        <v>0</v>
      </c>
      <c r="Q113" s="469">
        <v>0</v>
      </c>
      <c r="R113" s="469">
        <v>0</v>
      </c>
      <c r="S113" s="469"/>
      <c r="T113" s="469">
        <v>-42000</v>
      </c>
      <c r="U113" s="469" t="e">
        <v>#REF!</v>
      </c>
      <c r="V113" s="469">
        <v>-106507</v>
      </c>
    </row>
    <row r="114" spans="1:22" ht="15.95" customHeight="1">
      <c r="A114" s="473" t="s">
        <v>344</v>
      </c>
      <c r="G114" s="469"/>
      <c r="H114" s="469">
        <v>-3404359987</v>
      </c>
      <c r="I114" s="469"/>
      <c r="J114" s="469">
        <f>-1011901365-360000726</f>
        <v>-1371902091</v>
      </c>
      <c r="K114" s="469"/>
      <c r="L114" s="469">
        <v>-3404358529</v>
      </c>
      <c r="M114" s="176"/>
      <c r="N114" s="469">
        <v>-1011901544</v>
      </c>
      <c r="P114" s="469">
        <v>-1011901365</v>
      </c>
      <c r="Q114" s="469">
        <v>0</v>
      </c>
      <c r="R114" s="469">
        <v>-4294958584</v>
      </c>
      <c r="S114" s="469"/>
      <c r="T114" s="469">
        <v>-1011901544</v>
      </c>
      <c r="U114" s="469" t="e">
        <v>#REF!</v>
      </c>
      <c r="V114" s="469">
        <v>-4294958584</v>
      </c>
    </row>
    <row r="115" spans="1:22" ht="15.95" customHeight="1">
      <c r="A115" s="473" t="s">
        <v>437</v>
      </c>
      <c r="F115" s="481"/>
      <c r="G115" s="469"/>
      <c r="H115" s="475">
        <v>5767504</v>
      </c>
      <c r="I115" s="469"/>
      <c r="J115" s="475">
        <v>-20</v>
      </c>
      <c r="K115" s="469"/>
      <c r="L115" s="475">
        <v>0</v>
      </c>
      <c r="M115" s="176"/>
      <c r="N115" s="475">
        <v>0</v>
      </c>
      <c r="P115" s="475">
        <v>-20</v>
      </c>
      <c r="Q115" s="469">
        <v>0</v>
      </c>
      <c r="R115" s="475">
        <v>-1183</v>
      </c>
      <c r="S115" s="469"/>
      <c r="T115" s="475">
        <v>0</v>
      </c>
      <c r="U115" s="469" t="e">
        <v>#REF!</v>
      </c>
      <c r="V115" s="475">
        <v>0</v>
      </c>
    </row>
    <row r="116" spans="1:22" ht="15.95" customHeight="1">
      <c r="F116" s="481"/>
      <c r="G116" s="470"/>
      <c r="N116" s="470"/>
      <c r="R116" s="470"/>
      <c r="T116" s="470"/>
      <c r="V116" s="470"/>
    </row>
    <row r="117" spans="1:22" ht="15.95" customHeight="1">
      <c r="A117" s="477" t="s">
        <v>541</v>
      </c>
      <c r="C117" s="486"/>
      <c r="D117" s="486"/>
      <c r="E117" s="486"/>
      <c r="G117" s="470"/>
      <c r="H117" s="475">
        <f>SUM(H101:H115)</f>
        <v>-4808945643</v>
      </c>
      <c r="J117" s="475">
        <f>SUM(J101:J115)</f>
        <v>9290009394</v>
      </c>
      <c r="L117" s="475">
        <f>SUM(L101:L115)</f>
        <v>-7258116176</v>
      </c>
      <c r="N117" s="475">
        <f>SUM(N101:N115)</f>
        <v>7060963588</v>
      </c>
      <c r="P117" s="475">
        <v>9290009394</v>
      </c>
      <c r="R117" s="475">
        <v>-4926232615</v>
      </c>
      <c r="T117" s="475">
        <v>7060963588</v>
      </c>
      <c r="V117" s="475">
        <v>-4344999790</v>
      </c>
    </row>
    <row r="118" spans="1:22" ht="15.95" customHeight="1">
      <c r="G118" s="470"/>
      <c r="H118" s="470"/>
      <c r="J118" s="470"/>
      <c r="L118" s="470"/>
      <c r="N118" s="470"/>
      <c r="P118" s="470"/>
      <c r="R118" s="470"/>
      <c r="T118" s="470"/>
      <c r="V118" s="470"/>
    </row>
    <row r="119" spans="1:22" ht="15.95" customHeight="1">
      <c r="A119" s="491" t="s">
        <v>542</v>
      </c>
      <c r="B119" s="480"/>
      <c r="C119" s="486"/>
      <c r="D119" s="486"/>
      <c r="E119" s="486"/>
      <c r="F119" s="481"/>
      <c r="G119" s="470"/>
      <c r="H119" s="470">
        <f>SUM(H52+H97+H117)</f>
        <v>-758852567.9000001</v>
      </c>
      <c r="J119" s="470">
        <f>SUM(J52+J97+J117)</f>
        <v>928146663.14999962</v>
      </c>
      <c r="L119" s="470">
        <f>SUM(L52+L97+L117)</f>
        <v>-542251797</v>
      </c>
      <c r="N119" s="470">
        <f>SUM(N52+N97+N117)</f>
        <v>-248372184</v>
      </c>
      <c r="P119" s="470">
        <v>928072068.18388844</v>
      </c>
      <c r="Q119" s="487"/>
      <c r="R119" s="470">
        <v>-611800648</v>
      </c>
      <c r="T119" s="470">
        <v>-248372183.53000069</v>
      </c>
      <c r="V119" s="470">
        <v>-616928990.68000031</v>
      </c>
    </row>
    <row r="120" spans="1:22" ht="15.95" customHeight="1">
      <c r="A120" s="490" t="s">
        <v>543</v>
      </c>
      <c r="B120" s="480"/>
      <c r="C120" s="486"/>
      <c r="D120" s="486"/>
      <c r="E120" s="486"/>
      <c r="F120" s="481"/>
      <c r="G120" s="470"/>
      <c r="H120" s="470">
        <v>2403686060</v>
      </c>
      <c r="J120" s="470">
        <v>1475613992</v>
      </c>
      <c r="L120" s="470">
        <v>748077021</v>
      </c>
      <c r="N120" s="470">
        <v>996449205</v>
      </c>
      <c r="P120" s="470"/>
      <c r="Q120" s="487"/>
      <c r="R120" s="470"/>
      <c r="T120" s="470"/>
      <c r="V120" s="470"/>
    </row>
    <row r="121" spans="1:22" ht="15.95" customHeight="1">
      <c r="A121" s="490" t="s">
        <v>439</v>
      </c>
      <c r="F121" s="481"/>
      <c r="G121" s="470"/>
      <c r="H121" s="475">
        <v>-27929609</v>
      </c>
      <c r="J121" s="475">
        <v>-74595</v>
      </c>
      <c r="L121" s="475">
        <v>0</v>
      </c>
      <c r="N121" s="475">
        <v>0</v>
      </c>
      <c r="P121" s="475">
        <v>1475613992</v>
      </c>
      <c r="Q121" s="470">
        <v>0</v>
      </c>
      <c r="R121" s="475">
        <v>2087414640</v>
      </c>
      <c r="T121" s="475">
        <v>996449205</v>
      </c>
      <c r="U121" s="470" t="e">
        <v>#REF!</v>
      </c>
      <c r="V121" s="475">
        <v>1613378196</v>
      </c>
    </row>
    <row r="122" spans="1:22" ht="15.95" customHeight="1">
      <c r="F122" s="481"/>
      <c r="G122" s="470"/>
      <c r="H122" s="470"/>
      <c r="J122" s="470"/>
      <c r="L122" s="470"/>
      <c r="N122" s="470"/>
      <c r="P122" s="470"/>
      <c r="R122" s="470"/>
      <c r="T122" s="470"/>
      <c r="V122" s="470"/>
    </row>
    <row r="123" spans="1:22" ht="15.95" customHeight="1" thickBot="1">
      <c r="A123" s="491" t="s">
        <v>544</v>
      </c>
      <c r="B123" s="480"/>
      <c r="C123" s="486"/>
      <c r="D123" s="486"/>
      <c r="F123" s="472"/>
      <c r="G123" s="478"/>
      <c r="H123" s="493">
        <f>SUM(H119:H122)</f>
        <v>1616903883.0999999</v>
      </c>
      <c r="I123" s="478"/>
      <c r="J123" s="493">
        <f>SUM(J119:J122)</f>
        <v>2403686060.1499996</v>
      </c>
      <c r="K123" s="478"/>
      <c r="L123" s="493">
        <f>SUM(L119:L122)</f>
        <v>205825224</v>
      </c>
      <c r="M123" s="478"/>
      <c r="N123" s="493">
        <f>SUM(N119:N122)</f>
        <v>748077021</v>
      </c>
      <c r="P123" s="493">
        <v>2403686060.1838884</v>
      </c>
      <c r="Q123" s="487"/>
      <c r="R123" s="493">
        <v>1475613992</v>
      </c>
      <c r="S123" s="478"/>
      <c r="T123" s="493">
        <v>748077021.46999931</v>
      </c>
      <c r="U123" s="478"/>
      <c r="V123" s="493">
        <v>996449205.31999969</v>
      </c>
    </row>
    <row r="124" spans="1:22" ht="15.95" customHeight="1" thickTop="1">
      <c r="A124" s="491"/>
      <c r="B124" s="480"/>
      <c r="C124" s="486"/>
      <c r="D124" s="486"/>
      <c r="F124" s="472"/>
      <c r="G124" s="478"/>
      <c r="H124" s="470"/>
      <c r="I124" s="478"/>
      <c r="J124" s="470"/>
      <c r="K124" s="478"/>
      <c r="L124" s="470"/>
      <c r="M124" s="478"/>
      <c r="N124" s="470"/>
      <c r="P124" s="470"/>
      <c r="Q124" s="487"/>
      <c r="R124" s="470"/>
      <c r="S124" s="478"/>
      <c r="T124" s="470"/>
      <c r="U124" s="478"/>
      <c r="V124" s="470"/>
    </row>
    <row r="125" spans="1:22" ht="15.95" customHeight="1">
      <c r="A125" s="491"/>
      <c r="B125" s="480"/>
      <c r="C125" s="486"/>
      <c r="D125" s="486"/>
      <c r="F125" s="472"/>
      <c r="G125" s="478"/>
      <c r="H125" s="470"/>
      <c r="I125" s="478"/>
      <c r="J125" s="470"/>
      <c r="K125" s="478"/>
      <c r="L125" s="470"/>
      <c r="M125" s="478"/>
      <c r="N125" s="470"/>
      <c r="P125" s="470"/>
      <c r="Q125" s="487"/>
      <c r="R125" s="470"/>
      <c r="S125" s="478"/>
      <c r="T125" s="470"/>
      <c r="U125" s="478"/>
      <c r="V125" s="470"/>
    </row>
    <row r="126" spans="1:22" ht="15.95" customHeight="1">
      <c r="A126" s="491"/>
      <c r="B126" s="480"/>
      <c r="C126" s="486"/>
      <c r="D126" s="486"/>
      <c r="F126" s="472"/>
      <c r="G126" s="478"/>
      <c r="H126" s="470"/>
      <c r="I126" s="478"/>
      <c r="J126" s="470"/>
      <c r="K126" s="478"/>
      <c r="L126" s="470"/>
      <c r="M126" s="478"/>
      <c r="N126" s="470"/>
      <c r="P126" s="470"/>
      <c r="Q126" s="487"/>
      <c r="R126" s="470"/>
      <c r="S126" s="478"/>
      <c r="T126" s="470"/>
      <c r="U126" s="478"/>
      <c r="V126" s="470"/>
    </row>
    <row r="127" spans="1:22" ht="15.95" customHeight="1">
      <c r="A127" s="491"/>
      <c r="B127" s="480"/>
      <c r="C127" s="486"/>
      <c r="D127" s="486"/>
      <c r="F127" s="472"/>
      <c r="G127" s="478"/>
      <c r="H127" s="470"/>
      <c r="I127" s="478"/>
      <c r="J127" s="470"/>
      <c r="K127" s="478"/>
      <c r="L127" s="470"/>
      <c r="M127" s="478"/>
      <c r="N127" s="470"/>
      <c r="P127" s="470"/>
      <c r="Q127" s="487"/>
      <c r="R127" s="470"/>
      <c r="S127" s="478"/>
      <c r="T127" s="470"/>
      <c r="U127" s="478"/>
      <c r="V127" s="470"/>
    </row>
    <row r="128" spans="1:22" ht="15.95" customHeight="1">
      <c r="A128" s="491"/>
      <c r="B128" s="480"/>
      <c r="C128" s="486"/>
      <c r="D128" s="486"/>
      <c r="F128" s="472"/>
      <c r="G128" s="478"/>
      <c r="H128" s="470"/>
      <c r="I128" s="478"/>
      <c r="J128" s="470"/>
      <c r="K128" s="478"/>
      <c r="L128" s="470"/>
      <c r="M128" s="478"/>
      <c r="N128" s="470"/>
      <c r="P128" s="470"/>
      <c r="Q128" s="487"/>
      <c r="R128" s="470"/>
      <c r="S128" s="478"/>
      <c r="T128" s="470"/>
      <c r="U128" s="478"/>
      <c r="V128" s="470"/>
    </row>
    <row r="129" spans="1:22" ht="15.95" customHeight="1">
      <c r="A129" s="491"/>
      <c r="B129" s="480"/>
      <c r="C129" s="486"/>
      <c r="D129" s="486"/>
      <c r="F129" s="472"/>
      <c r="G129" s="478"/>
      <c r="H129" s="470"/>
      <c r="I129" s="478"/>
      <c r="J129" s="470"/>
      <c r="K129" s="478"/>
      <c r="L129" s="470"/>
      <c r="M129" s="478"/>
      <c r="N129" s="470"/>
      <c r="P129" s="470"/>
      <c r="Q129" s="487"/>
      <c r="R129" s="470"/>
      <c r="S129" s="478"/>
      <c r="T129" s="470"/>
      <c r="U129" s="478"/>
      <c r="V129" s="470"/>
    </row>
    <row r="130" spans="1:22" ht="15.95" customHeight="1">
      <c r="A130" s="491"/>
      <c r="B130" s="480"/>
      <c r="C130" s="486"/>
      <c r="D130" s="486"/>
      <c r="F130" s="472"/>
      <c r="G130" s="478"/>
      <c r="H130" s="470"/>
      <c r="I130" s="478"/>
      <c r="J130" s="470"/>
      <c r="K130" s="478"/>
      <c r="L130" s="470"/>
      <c r="M130" s="478"/>
      <c r="N130" s="470"/>
      <c r="O130" s="567"/>
      <c r="P130" s="470"/>
      <c r="Q130" s="487"/>
      <c r="R130" s="470"/>
      <c r="S130" s="478"/>
      <c r="T130" s="470"/>
      <c r="U130" s="478"/>
      <c r="V130" s="470"/>
    </row>
    <row r="131" spans="1:22" ht="7.5" customHeight="1">
      <c r="A131" s="491"/>
      <c r="B131" s="480"/>
      <c r="C131" s="486"/>
      <c r="D131" s="486"/>
      <c r="F131" s="472"/>
      <c r="G131" s="478"/>
      <c r="H131" s="470"/>
      <c r="I131" s="478"/>
      <c r="J131" s="470"/>
      <c r="K131" s="478"/>
      <c r="L131" s="470"/>
      <c r="M131" s="478"/>
      <c r="N131" s="470"/>
      <c r="P131" s="470"/>
      <c r="Q131" s="487"/>
      <c r="R131" s="470"/>
      <c r="S131" s="478"/>
      <c r="T131" s="470"/>
      <c r="U131" s="478"/>
      <c r="V131" s="470"/>
    </row>
    <row r="132" spans="1:22" s="514" customFormat="1" ht="21.95" customHeight="1">
      <c r="A132" s="515" t="str">
        <f>+A64</f>
        <v>The accompanying notes are an integral part of these consolidated and separate fianacial statements.</v>
      </c>
      <c r="B132" s="516"/>
      <c r="C132" s="263"/>
      <c r="D132" s="263"/>
      <c r="E132" s="263"/>
      <c r="F132" s="274"/>
      <c r="G132" s="264"/>
      <c r="H132" s="264"/>
      <c r="I132" s="264"/>
      <c r="J132" s="264"/>
      <c r="K132" s="264"/>
      <c r="L132" s="264"/>
      <c r="M132" s="264"/>
      <c r="N132" s="264"/>
      <c r="P132" s="264"/>
      <c r="Q132" s="264"/>
      <c r="R132" s="264"/>
      <c r="S132" s="264"/>
      <c r="T132" s="264"/>
      <c r="U132" s="264"/>
      <c r="V132" s="264"/>
    </row>
    <row r="133" spans="1:22" ht="15.95" customHeight="1">
      <c r="A133" s="456" t="s">
        <v>350</v>
      </c>
      <c r="B133" s="456"/>
      <c r="C133" s="456"/>
      <c r="D133" s="456"/>
      <c r="E133" s="456"/>
      <c r="F133" s="456"/>
      <c r="G133" s="456"/>
      <c r="H133" s="456"/>
      <c r="I133" s="456"/>
      <c r="J133" s="456"/>
      <c r="K133" s="456"/>
      <c r="L133" s="456"/>
      <c r="M133" s="456"/>
      <c r="N133" s="456"/>
      <c r="P133" s="456"/>
      <c r="Q133" s="456"/>
      <c r="R133" s="456"/>
      <c r="S133" s="456"/>
      <c r="T133" s="456"/>
      <c r="U133" s="456"/>
      <c r="V133" s="456"/>
    </row>
    <row r="134" spans="1:22" ht="15.95" customHeight="1">
      <c r="A134" s="453" t="s">
        <v>677</v>
      </c>
      <c r="B134" s="453"/>
      <c r="C134" s="453"/>
      <c r="D134" s="453"/>
      <c r="E134" s="453"/>
      <c r="F134" s="453"/>
      <c r="G134" s="453"/>
      <c r="H134" s="453"/>
      <c r="I134" s="453"/>
      <c r="J134" s="453"/>
      <c r="K134" s="453"/>
      <c r="L134" s="453"/>
      <c r="M134" s="453"/>
      <c r="N134" s="453"/>
      <c r="P134" s="453"/>
      <c r="Q134" s="453"/>
      <c r="R134" s="453"/>
      <c r="S134" s="453"/>
      <c r="T134" s="453"/>
      <c r="U134" s="453"/>
      <c r="V134" s="453"/>
    </row>
    <row r="135" spans="1:22" ht="15.95" customHeight="1">
      <c r="A135" s="455" t="str">
        <f>+A3</f>
        <v>For the year ended 31 December 2017</v>
      </c>
      <c r="B135" s="455"/>
      <c r="C135" s="455"/>
      <c r="D135" s="455"/>
      <c r="E135" s="455"/>
      <c r="F135" s="455"/>
      <c r="G135" s="455"/>
      <c r="H135" s="455"/>
      <c r="I135" s="455"/>
      <c r="J135" s="455"/>
      <c r="K135" s="455"/>
      <c r="L135" s="455"/>
      <c r="M135" s="455"/>
      <c r="N135" s="455"/>
      <c r="P135" s="455"/>
      <c r="Q135" s="455"/>
      <c r="R135" s="455"/>
      <c r="S135" s="455"/>
      <c r="T135" s="455"/>
      <c r="U135" s="455"/>
      <c r="V135" s="455"/>
    </row>
    <row r="136" spans="1:22" ht="15.95" customHeight="1">
      <c r="F136" s="457"/>
      <c r="G136" s="456"/>
      <c r="H136" s="458"/>
      <c r="I136" s="456"/>
      <c r="J136" s="458"/>
      <c r="K136" s="456"/>
      <c r="L136" s="458"/>
      <c r="M136" s="456"/>
      <c r="N136" s="458"/>
      <c r="P136" s="458"/>
      <c r="Q136" s="456"/>
      <c r="R136" s="458"/>
      <c r="S136" s="456"/>
      <c r="T136" s="458"/>
      <c r="U136" s="456"/>
      <c r="V136" s="458"/>
    </row>
    <row r="137" spans="1:22" ht="15.95" customHeight="1">
      <c r="F137" s="457"/>
      <c r="G137" s="456"/>
      <c r="H137" s="458"/>
      <c r="I137" s="456"/>
      <c r="J137" s="458"/>
      <c r="K137" s="456"/>
      <c r="L137" s="458"/>
      <c r="M137" s="456"/>
      <c r="N137" s="458"/>
      <c r="P137" s="458"/>
      <c r="Q137" s="456"/>
      <c r="R137" s="458"/>
      <c r="S137" s="456"/>
      <c r="T137" s="458"/>
      <c r="U137" s="456"/>
      <c r="V137" s="458"/>
    </row>
    <row r="138" spans="1:22" ht="15.95" customHeight="1">
      <c r="F138" s="286"/>
      <c r="G138" s="287"/>
      <c r="H138" s="635" t="s">
        <v>352</v>
      </c>
      <c r="I138" s="635"/>
      <c r="J138" s="635"/>
      <c r="K138" s="288"/>
      <c r="L138" s="635" t="s">
        <v>353</v>
      </c>
      <c r="M138" s="635"/>
      <c r="N138" s="635"/>
      <c r="P138" s="635" t="s">
        <v>352</v>
      </c>
      <c r="Q138" s="635"/>
      <c r="R138" s="635"/>
      <c r="S138" s="288"/>
      <c r="T138" s="635" t="s">
        <v>353</v>
      </c>
      <c r="U138" s="635"/>
      <c r="V138" s="635"/>
    </row>
    <row r="139" spans="1:22" ht="15.95" customHeight="1">
      <c r="F139" s="462"/>
      <c r="G139" s="463"/>
      <c r="H139" s="291" t="s">
        <v>589</v>
      </c>
      <c r="I139" s="464"/>
      <c r="J139" s="291" t="s">
        <v>236</v>
      </c>
      <c r="K139" s="464"/>
      <c r="L139" s="291" t="s">
        <v>589</v>
      </c>
      <c r="M139" s="464"/>
      <c r="N139" s="291" t="s">
        <v>236</v>
      </c>
      <c r="P139" s="291" t="s">
        <v>236</v>
      </c>
      <c r="Q139" s="464"/>
      <c r="R139" s="291" t="s">
        <v>237</v>
      </c>
      <c r="S139" s="465"/>
      <c r="T139" s="291" t="s">
        <v>236</v>
      </c>
      <c r="U139" s="464"/>
      <c r="V139" s="291" t="s">
        <v>237</v>
      </c>
    </row>
    <row r="140" spans="1:22" ht="15.95" customHeight="1">
      <c r="F140" s="565"/>
      <c r="G140" s="463"/>
      <c r="H140" s="236" t="s">
        <v>239</v>
      </c>
      <c r="I140" s="464"/>
      <c r="J140" s="236" t="s">
        <v>239</v>
      </c>
      <c r="K140" s="464"/>
      <c r="L140" s="236" t="s">
        <v>239</v>
      </c>
      <c r="M140" s="464"/>
      <c r="N140" s="236" t="s">
        <v>239</v>
      </c>
      <c r="P140" s="236" t="s">
        <v>239</v>
      </c>
      <c r="Q140" s="464"/>
      <c r="R140" s="236" t="s">
        <v>239</v>
      </c>
      <c r="S140" s="465"/>
      <c r="T140" s="236" t="s">
        <v>239</v>
      </c>
      <c r="U140" s="464"/>
      <c r="V140" s="236" t="s">
        <v>239</v>
      </c>
    </row>
    <row r="142" spans="1:22" ht="15.95" customHeight="1">
      <c r="A142" s="482" t="s">
        <v>443</v>
      </c>
      <c r="B142" s="480"/>
      <c r="C142" s="486"/>
      <c r="D142" s="486"/>
      <c r="E142" s="486"/>
      <c r="F142" s="494"/>
      <c r="G142" s="492"/>
      <c r="H142" s="495"/>
      <c r="I142" s="496"/>
      <c r="J142" s="495"/>
      <c r="K142" s="496"/>
      <c r="L142" s="495"/>
      <c r="M142" s="496"/>
      <c r="N142" s="495"/>
      <c r="P142" s="495"/>
      <c r="Q142" s="496"/>
      <c r="R142" s="495"/>
      <c r="S142" s="496"/>
      <c r="T142" s="495"/>
      <c r="U142" s="496"/>
      <c r="V142" s="495"/>
    </row>
    <row r="143" spans="1:22" ht="15.95" customHeight="1">
      <c r="A143" s="497" t="s">
        <v>684</v>
      </c>
      <c r="B143" s="498"/>
      <c r="D143" s="499"/>
      <c r="E143" s="500"/>
      <c r="F143" s="501"/>
      <c r="G143" s="502"/>
      <c r="H143" s="474">
        <v>498371128</v>
      </c>
      <c r="I143" s="503"/>
      <c r="J143" s="474">
        <v>259722634</v>
      </c>
      <c r="K143" s="503"/>
      <c r="L143" s="474">
        <v>0</v>
      </c>
      <c r="M143" s="503"/>
      <c r="N143" s="474">
        <v>1041319</v>
      </c>
      <c r="P143" s="474"/>
      <c r="Q143" s="503"/>
      <c r="R143" s="474"/>
      <c r="S143" s="503"/>
      <c r="T143" s="474"/>
      <c r="U143" s="503"/>
      <c r="V143" s="474"/>
    </row>
    <row r="144" spans="1:22" ht="15.95" customHeight="1">
      <c r="A144" s="504" t="s">
        <v>578</v>
      </c>
      <c r="B144" s="498"/>
      <c r="C144" s="510"/>
      <c r="D144" s="511"/>
      <c r="E144" s="512"/>
      <c r="F144" s="501"/>
      <c r="G144" s="502"/>
      <c r="H144" s="454"/>
      <c r="I144" s="454"/>
      <c r="J144" s="454"/>
      <c r="K144" s="454"/>
      <c r="L144" s="454"/>
      <c r="M144" s="454"/>
      <c r="N144" s="454"/>
      <c r="P144" s="454"/>
      <c r="Q144" s="454"/>
      <c r="R144" s="454"/>
      <c r="S144" s="454"/>
      <c r="T144" s="454"/>
      <c r="U144" s="454"/>
      <c r="V144" s="454"/>
    </row>
    <row r="145" spans="1:23" ht="15.95" customHeight="1">
      <c r="A145" s="504"/>
      <c r="B145" s="498" t="s">
        <v>579</v>
      </c>
      <c r="C145" s="510"/>
      <c r="D145" s="511"/>
      <c r="E145" s="512"/>
      <c r="F145" s="501"/>
      <c r="G145" s="502"/>
      <c r="H145" s="470"/>
      <c r="J145" s="470">
        <v>0</v>
      </c>
      <c r="L145" s="470">
        <v>0</v>
      </c>
      <c r="N145" s="470">
        <v>4335619244</v>
      </c>
      <c r="O145" s="596"/>
      <c r="P145" s="470">
        <v>0</v>
      </c>
      <c r="Q145" s="470">
        <v>0</v>
      </c>
      <c r="R145" s="470">
        <v>266191677</v>
      </c>
      <c r="S145" s="470">
        <v>0</v>
      </c>
      <c r="T145" s="470">
        <v>4335619244</v>
      </c>
      <c r="U145" s="470" t="e">
        <v>#REF!</v>
      </c>
      <c r="V145" s="470">
        <v>267219274</v>
      </c>
      <c r="W145" s="596"/>
    </row>
    <row r="146" spans="1:23" ht="15.95" customHeight="1">
      <c r="A146" s="504" t="s">
        <v>467</v>
      </c>
      <c r="B146" s="498"/>
      <c r="C146" s="510"/>
      <c r="D146" s="511"/>
      <c r="E146" s="512"/>
      <c r="F146" s="501"/>
      <c r="G146" s="502"/>
      <c r="H146" s="470"/>
      <c r="J146" s="470">
        <v>0</v>
      </c>
      <c r="L146" s="470">
        <v>0</v>
      </c>
      <c r="N146" s="470">
        <v>142500003</v>
      </c>
      <c r="P146" s="470">
        <v>0</v>
      </c>
      <c r="Q146" s="470">
        <v>0</v>
      </c>
      <c r="R146" s="470">
        <v>0</v>
      </c>
      <c r="S146" s="470">
        <v>0</v>
      </c>
      <c r="T146" s="470">
        <v>142500003</v>
      </c>
      <c r="U146" s="470" t="e">
        <v>#REF!</v>
      </c>
      <c r="V146" s="470">
        <v>0</v>
      </c>
    </row>
    <row r="147" spans="1:23" ht="15.95" customHeight="1">
      <c r="A147" s="513" t="s">
        <v>468</v>
      </c>
      <c r="B147" s="498"/>
      <c r="C147" s="510"/>
      <c r="D147" s="511"/>
      <c r="E147" s="512"/>
      <c r="F147" s="501"/>
      <c r="G147" s="502"/>
      <c r="H147" s="470"/>
      <c r="J147" s="470">
        <v>0</v>
      </c>
      <c r="L147" s="470">
        <v>0</v>
      </c>
      <c r="N147" s="470">
        <v>240000000</v>
      </c>
      <c r="P147" s="470">
        <v>0</v>
      </c>
      <c r="R147" s="470">
        <v>0</v>
      </c>
      <c r="T147" s="470">
        <v>240000000</v>
      </c>
      <c r="V147" s="470">
        <v>0</v>
      </c>
    </row>
    <row r="148" spans="1:23" ht="15.95" customHeight="1">
      <c r="A148" s="513" t="s">
        <v>482</v>
      </c>
      <c r="B148" s="498"/>
      <c r="C148" s="510"/>
      <c r="D148" s="511"/>
      <c r="E148" s="512"/>
      <c r="F148" s="501"/>
      <c r="G148" s="502"/>
      <c r="H148" s="470"/>
      <c r="J148" s="470">
        <v>193597273</v>
      </c>
      <c r="L148" s="470"/>
      <c r="N148" s="470">
        <v>0</v>
      </c>
      <c r="P148" s="470">
        <v>193597273</v>
      </c>
      <c r="R148" s="470">
        <v>0</v>
      </c>
      <c r="T148" s="470">
        <v>0</v>
      </c>
      <c r="V148" s="470">
        <v>0</v>
      </c>
    </row>
    <row r="149" spans="1:23" ht="15.95" customHeight="1">
      <c r="A149" s="513" t="s">
        <v>554</v>
      </c>
      <c r="B149" s="498"/>
      <c r="C149" s="510"/>
      <c r="D149" s="511"/>
      <c r="E149" s="512"/>
      <c r="F149" s="501"/>
      <c r="G149" s="502"/>
      <c r="H149" s="470"/>
      <c r="J149" s="470">
        <v>0</v>
      </c>
      <c r="L149" s="470">
        <v>0</v>
      </c>
      <c r="N149" s="470">
        <v>4480999980</v>
      </c>
      <c r="P149" s="470">
        <v>0</v>
      </c>
      <c r="R149" s="470">
        <v>0</v>
      </c>
      <c r="T149" s="470">
        <v>4480999980</v>
      </c>
      <c r="V149" s="470">
        <v>0</v>
      </c>
    </row>
    <row r="150" spans="1:23" ht="15.95" customHeight="1">
      <c r="A150" s="513" t="s">
        <v>555</v>
      </c>
      <c r="B150" s="498"/>
      <c r="C150" s="510"/>
      <c r="D150" s="511"/>
      <c r="E150" s="512"/>
      <c r="F150" s="501"/>
      <c r="G150" s="502"/>
      <c r="H150" s="470"/>
      <c r="J150" s="470">
        <v>0</v>
      </c>
      <c r="L150" s="470"/>
      <c r="N150" s="470">
        <v>0</v>
      </c>
      <c r="P150" s="470">
        <v>0</v>
      </c>
      <c r="R150" s="470">
        <v>166788542</v>
      </c>
      <c r="T150" s="470">
        <v>0</v>
      </c>
      <c r="V150" s="470">
        <v>157129088</v>
      </c>
    </row>
    <row r="151" spans="1:23" s="587" customFormat="1" ht="15.95" customHeight="1">
      <c r="A151" s="588" t="s">
        <v>700</v>
      </c>
      <c r="B151" s="589"/>
      <c r="C151" s="590"/>
      <c r="D151" s="591"/>
      <c r="E151" s="592"/>
      <c r="F151" s="593"/>
      <c r="G151" s="594"/>
      <c r="H151" s="595">
        <v>71150128</v>
      </c>
      <c r="I151" s="595"/>
      <c r="J151" s="595">
        <v>0</v>
      </c>
      <c r="K151" s="595"/>
      <c r="L151" s="595">
        <v>1102345</v>
      </c>
      <c r="M151" s="595"/>
      <c r="N151" s="595">
        <v>0</v>
      </c>
      <c r="P151" s="595"/>
      <c r="Q151" s="595"/>
      <c r="R151" s="595"/>
      <c r="S151" s="595"/>
      <c r="T151" s="595"/>
      <c r="U151" s="595"/>
      <c r="V151" s="595"/>
    </row>
    <row r="152" spans="1:23" ht="15.95" customHeight="1">
      <c r="A152" s="513"/>
      <c r="B152" s="498"/>
      <c r="C152" s="510"/>
      <c r="D152" s="511"/>
      <c r="E152" s="512"/>
      <c r="F152" s="501"/>
      <c r="G152" s="502"/>
      <c r="H152" s="470"/>
      <c r="J152" s="470"/>
      <c r="L152" s="470"/>
      <c r="N152" s="470"/>
      <c r="P152" s="470"/>
      <c r="R152" s="470"/>
      <c r="T152" s="470"/>
      <c r="V152" s="470"/>
    </row>
    <row r="153" spans="1:23" ht="15.95" customHeight="1">
      <c r="A153" s="513"/>
      <c r="B153" s="498"/>
      <c r="C153" s="510"/>
      <c r="D153" s="511"/>
      <c r="E153" s="512"/>
      <c r="F153" s="501"/>
      <c r="G153" s="502"/>
      <c r="H153" s="470"/>
      <c r="J153" s="470"/>
      <c r="L153" s="470"/>
      <c r="N153" s="470"/>
      <c r="P153" s="470"/>
      <c r="R153" s="470"/>
      <c r="T153" s="470"/>
      <c r="V153" s="470"/>
    </row>
    <row r="154" spans="1:23" ht="15.95" customHeight="1">
      <c r="A154" s="513"/>
      <c r="B154" s="498"/>
      <c r="C154" s="510"/>
      <c r="D154" s="511"/>
      <c r="E154" s="512"/>
      <c r="F154" s="501"/>
      <c r="G154" s="502"/>
      <c r="H154" s="470"/>
      <c r="J154" s="470"/>
      <c r="L154" s="470"/>
      <c r="N154" s="470"/>
      <c r="P154" s="470"/>
      <c r="R154" s="470"/>
      <c r="T154" s="470"/>
      <c r="V154" s="470"/>
    </row>
    <row r="155" spans="1:23" ht="15.95" customHeight="1">
      <c r="A155" s="513"/>
      <c r="B155" s="498"/>
      <c r="C155" s="510"/>
      <c r="D155" s="511"/>
      <c r="E155" s="512"/>
      <c r="F155" s="501"/>
      <c r="G155" s="502"/>
      <c r="H155" s="470"/>
      <c r="J155" s="470"/>
      <c r="L155" s="470"/>
      <c r="N155" s="470"/>
      <c r="P155" s="470"/>
      <c r="R155" s="470"/>
      <c r="T155" s="470"/>
      <c r="V155" s="470"/>
    </row>
    <row r="156" spans="1:23" ht="15.95" customHeight="1">
      <c r="A156" s="513"/>
      <c r="B156" s="498"/>
      <c r="C156" s="510"/>
      <c r="D156" s="511"/>
      <c r="E156" s="512"/>
      <c r="F156" s="501"/>
      <c r="G156" s="502"/>
      <c r="H156" s="470"/>
      <c r="J156" s="470"/>
      <c r="L156" s="470"/>
      <c r="N156" s="470"/>
      <c r="P156" s="470"/>
      <c r="R156" s="470"/>
      <c r="T156" s="470"/>
      <c r="V156" s="470"/>
    </row>
    <row r="157" spans="1:23" ht="15.95" customHeight="1">
      <c r="A157" s="513"/>
      <c r="B157" s="498"/>
      <c r="C157" s="510"/>
      <c r="D157" s="511"/>
      <c r="E157" s="512"/>
      <c r="F157" s="501"/>
      <c r="G157" s="502"/>
      <c r="H157" s="470"/>
      <c r="J157" s="470"/>
      <c r="L157" s="470"/>
      <c r="N157" s="470"/>
      <c r="P157" s="470"/>
      <c r="R157" s="470"/>
      <c r="T157" s="470"/>
      <c r="V157" s="470"/>
    </row>
    <row r="158" spans="1:23" ht="15.95" customHeight="1">
      <c r="A158" s="513"/>
      <c r="B158" s="498"/>
      <c r="C158" s="510"/>
      <c r="D158" s="511"/>
      <c r="E158" s="512"/>
      <c r="F158" s="501"/>
      <c r="G158" s="502"/>
      <c r="H158" s="470"/>
      <c r="J158" s="470"/>
      <c r="L158" s="470"/>
      <c r="N158" s="470"/>
      <c r="P158" s="470"/>
      <c r="R158" s="470"/>
      <c r="T158" s="470"/>
      <c r="V158" s="470"/>
    </row>
    <row r="159" spans="1:23" ht="15.95" customHeight="1">
      <c r="A159" s="513"/>
      <c r="B159" s="498"/>
      <c r="C159" s="510"/>
      <c r="D159" s="511"/>
      <c r="E159" s="512"/>
      <c r="F159" s="501"/>
      <c r="G159" s="502"/>
      <c r="H159" s="470"/>
      <c r="J159" s="470"/>
      <c r="L159" s="470"/>
      <c r="N159" s="470"/>
      <c r="P159" s="470"/>
      <c r="R159" s="470"/>
      <c r="T159" s="470"/>
      <c r="V159" s="470"/>
    </row>
    <row r="160" spans="1:23" ht="15.95" customHeight="1">
      <c r="A160" s="513"/>
      <c r="B160" s="498"/>
      <c r="C160" s="510"/>
      <c r="D160" s="511"/>
      <c r="E160" s="512"/>
      <c r="F160" s="501"/>
      <c r="G160" s="502"/>
      <c r="H160" s="470"/>
      <c r="J160" s="470"/>
      <c r="L160" s="470"/>
      <c r="N160" s="470"/>
      <c r="P160" s="470"/>
      <c r="R160" s="470"/>
      <c r="T160" s="470"/>
      <c r="V160" s="470"/>
    </row>
    <row r="161" spans="1:22" ht="15.95" customHeight="1">
      <c r="A161" s="513"/>
      <c r="B161" s="498"/>
      <c r="C161" s="510"/>
      <c r="D161" s="511"/>
      <c r="E161" s="512"/>
      <c r="F161" s="501"/>
      <c r="G161" s="502"/>
      <c r="H161" s="470"/>
      <c r="J161" s="470"/>
      <c r="L161" s="470"/>
      <c r="N161" s="470"/>
      <c r="P161" s="470"/>
      <c r="R161" s="470"/>
      <c r="T161" s="470"/>
      <c r="V161" s="470"/>
    </row>
    <row r="162" spans="1:22" ht="15.95" customHeight="1">
      <c r="A162" s="513"/>
      <c r="B162" s="498"/>
      <c r="C162" s="510"/>
      <c r="D162" s="511"/>
      <c r="E162" s="512"/>
      <c r="F162" s="501"/>
      <c r="G162" s="502"/>
      <c r="H162" s="470"/>
      <c r="J162" s="470"/>
      <c r="L162" s="470"/>
      <c r="N162" s="470"/>
      <c r="P162" s="470"/>
      <c r="R162" s="470"/>
      <c r="T162" s="470"/>
      <c r="V162" s="470"/>
    </row>
    <row r="163" spans="1:22" ht="15.95" customHeight="1">
      <c r="A163" s="513"/>
      <c r="B163" s="498"/>
      <c r="C163" s="510"/>
      <c r="D163" s="511"/>
      <c r="E163" s="512"/>
      <c r="F163" s="501"/>
      <c r="G163" s="502"/>
      <c r="H163" s="470"/>
      <c r="J163" s="470"/>
      <c r="L163" s="470"/>
      <c r="N163" s="470"/>
      <c r="P163" s="470"/>
      <c r="R163" s="470"/>
      <c r="T163" s="470"/>
      <c r="V163" s="470"/>
    </row>
    <row r="164" spans="1:22" ht="15.95" customHeight="1">
      <c r="A164" s="513"/>
      <c r="B164" s="498"/>
      <c r="C164" s="510"/>
      <c r="D164" s="511"/>
      <c r="E164" s="512"/>
      <c r="F164" s="501"/>
      <c r="G164" s="502"/>
      <c r="H164" s="470"/>
      <c r="J164" s="470"/>
      <c r="L164" s="470"/>
      <c r="N164" s="470"/>
      <c r="P164" s="470"/>
      <c r="R164" s="470"/>
      <c r="T164" s="470"/>
      <c r="V164" s="470"/>
    </row>
    <row r="165" spans="1:22" ht="15.95" customHeight="1">
      <c r="A165" s="513"/>
      <c r="B165" s="498"/>
      <c r="C165" s="510"/>
      <c r="D165" s="511"/>
      <c r="E165" s="512"/>
      <c r="F165" s="501"/>
      <c r="G165" s="502"/>
      <c r="H165" s="470"/>
      <c r="J165" s="470"/>
      <c r="L165" s="470"/>
      <c r="N165" s="470"/>
      <c r="P165" s="470"/>
      <c r="R165" s="470"/>
      <c r="T165" s="470"/>
      <c r="V165" s="470"/>
    </row>
    <row r="166" spans="1:22" ht="15.95" customHeight="1">
      <c r="A166" s="513"/>
      <c r="B166" s="498"/>
      <c r="C166" s="510"/>
      <c r="D166" s="511"/>
      <c r="E166" s="512"/>
      <c r="F166" s="501"/>
      <c r="G166" s="502"/>
      <c r="H166" s="470"/>
      <c r="J166" s="470"/>
      <c r="L166" s="470"/>
      <c r="N166" s="470"/>
      <c r="P166" s="470"/>
      <c r="R166" s="470"/>
      <c r="T166" s="470"/>
      <c r="V166" s="470"/>
    </row>
    <row r="167" spans="1:22" ht="15.95" customHeight="1">
      <c r="A167" s="513"/>
      <c r="B167" s="498"/>
      <c r="C167" s="510"/>
      <c r="D167" s="511"/>
      <c r="E167" s="512"/>
      <c r="F167" s="501"/>
      <c r="G167" s="502"/>
      <c r="H167" s="470"/>
      <c r="J167" s="470"/>
      <c r="L167" s="470"/>
      <c r="N167" s="470"/>
      <c r="P167" s="470"/>
      <c r="R167" s="470"/>
      <c r="T167" s="470"/>
      <c r="V167" s="470"/>
    </row>
    <row r="168" spans="1:22" ht="15.95" customHeight="1">
      <c r="A168" s="513"/>
      <c r="B168" s="498"/>
      <c r="C168" s="510"/>
      <c r="D168" s="511"/>
      <c r="E168" s="512"/>
      <c r="F168" s="501"/>
      <c r="G168" s="502"/>
      <c r="H168" s="470"/>
      <c r="J168" s="470"/>
      <c r="L168" s="470"/>
      <c r="N168" s="470"/>
      <c r="P168" s="470"/>
      <c r="R168" s="470"/>
      <c r="T168" s="470"/>
      <c r="V168" s="470"/>
    </row>
    <row r="169" spans="1:22" ht="15.95" customHeight="1">
      <c r="A169" s="513"/>
      <c r="B169" s="498"/>
      <c r="C169" s="510"/>
      <c r="D169" s="511"/>
      <c r="E169" s="512"/>
      <c r="F169" s="501"/>
      <c r="G169" s="502"/>
      <c r="H169" s="470"/>
      <c r="J169" s="470"/>
      <c r="L169" s="470"/>
      <c r="N169" s="470"/>
      <c r="P169" s="470"/>
      <c r="R169" s="470"/>
      <c r="T169" s="470"/>
      <c r="V169" s="470"/>
    </row>
    <row r="170" spans="1:22" ht="15.95" customHeight="1">
      <c r="A170" s="513"/>
      <c r="B170" s="498"/>
      <c r="C170" s="510"/>
      <c r="D170" s="511"/>
      <c r="E170" s="512"/>
      <c r="F170" s="501"/>
      <c r="G170" s="502"/>
      <c r="H170" s="470"/>
      <c r="J170" s="470"/>
      <c r="L170" s="470"/>
      <c r="N170" s="470"/>
      <c r="P170" s="470"/>
      <c r="R170" s="470"/>
      <c r="T170" s="470"/>
      <c r="V170" s="470"/>
    </row>
    <row r="171" spans="1:22" ht="15.95" customHeight="1">
      <c r="A171" s="513"/>
      <c r="B171" s="498"/>
      <c r="C171" s="510"/>
      <c r="D171" s="511"/>
      <c r="E171" s="512"/>
      <c r="F171" s="501"/>
      <c r="G171" s="502"/>
      <c r="H171" s="470"/>
      <c r="J171" s="470"/>
      <c r="L171" s="470"/>
      <c r="N171" s="470"/>
      <c r="P171" s="470"/>
      <c r="R171" s="470"/>
      <c r="T171" s="470"/>
      <c r="V171" s="470"/>
    </row>
    <row r="201" spans="1:22" ht="13.5" customHeight="1"/>
    <row r="202" spans="1:22" ht="21.95" customHeight="1">
      <c r="A202" s="515" t="str">
        <f>A132</f>
        <v>The accompanying notes are an integral part of these consolidated and separate fianacial statements.</v>
      </c>
      <c r="B202" s="262"/>
      <c r="C202" s="263"/>
      <c r="D202" s="263"/>
      <c r="E202" s="263"/>
      <c r="F202" s="274"/>
      <c r="G202" s="263"/>
      <c r="H202" s="264"/>
      <c r="I202" s="264"/>
      <c r="J202" s="264"/>
      <c r="K202" s="264"/>
      <c r="L202" s="264"/>
      <c r="M202" s="264"/>
      <c r="N202" s="264"/>
      <c r="P202" s="264"/>
      <c r="Q202" s="264"/>
      <c r="R202" s="264"/>
      <c r="S202" s="264"/>
      <c r="T202" s="264"/>
      <c r="U202" s="264"/>
      <c r="V202" s="264"/>
    </row>
  </sheetData>
  <mergeCells count="16">
    <mergeCell ref="H138:J138"/>
    <mergeCell ref="L138:N138"/>
    <mergeCell ref="P138:R138"/>
    <mergeCell ref="T138:V138"/>
    <mergeCell ref="H6:J6"/>
    <mergeCell ref="L6:N6"/>
    <mergeCell ref="H7:K7"/>
    <mergeCell ref="H70:J70"/>
    <mergeCell ref="L70:N70"/>
    <mergeCell ref="H71:K71"/>
    <mergeCell ref="L7:N7"/>
    <mergeCell ref="P7:R7"/>
    <mergeCell ref="T7:V7"/>
    <mergeCell ref="L71:N71"/>
    <mergeCell ref="P71:R71"/>
    <mergeCell ref="T71:V71"/>
  </mergeCells>
  <pageMargins left="0.8" right="0.5" top="0.5" bottom="0.6" header="0.49" footer="0.4"/>
  <pageSetup paperSize="9" scale="80" firstPageNumber="11" orientation="portrait" useFirstPageNumber="1" horizontalDpi="1200" verticalDpi="1200" r:id="rId1"/>
  <headerFooter>
    <oddFooter>&amp;R&amp;"Arial,Regular"&amp;9&amp;P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200"/>
  <sheetViews>
    <sheetView zoomScale="110" zoomScaleNormal="110" zoomScaleSheetLayoutView="100" workbookViewId="0">
      <selection activeCell="D17" sqref="D17"/>
    </sheetView>
  </sheetViews>
  <sheetFormatPr defaultColWidth="9.33203125" defaultRowHeight="15.95" customHeight="1" outlineLevelCol="1"/>
  <cols>
    <col min="1" max="1" width="2" style="459" customWidth="1"/>
    <col min="2" max="2" width="2" style="460" customWidth="1"/>
    <col min="3" max="4" width="2" style="461" customWidth="1"/>
    <col min="5" max="5" width="56.1640625" style="461" customWidth="1"/>
    <col min="6" max="6" width="7.83203125" style="483" customWidth="1"/>
    <col min="7" max="7" width="1.1640625" style="468" customWidth="1"/>
    <col min="8" max="8" width="17" style="469" bestFit="1" customWidth="1"/>
    <col min="9" max="9" width="0.83203125" style="470" customWidth="1"/>
    <col min="10" max="10" width="15.83203125" style="469" customWidth="1"/>
    <col min="11" max="11" width="1.33203125" style="470" customWidth="1"/>
    <col min="12" max="12" width="17" style="469" bestFit="1" customWidth="1"/>
    <col min="13" max="13" width="1.5" style="470" customWidth="1"/>
    <col min="14" max="14" width="15.83203125" style="469" customWidth="1"/>
    <col min="15" max="15" width="9.33203125" style="454"/>
    <col min="16" max="16" width="17" style="469" hidden="1" customWidth="1" outlineLevel="1"/>
    <col min="17" max="17" width="0.83203125" style="470" hidden="1" customWidth="1" outlineLevel="1"/>
    <col min="18" max="18" width="15.83203125" style="469" hidden="1" customWidth="1" outlineLevel="1"/>
    <col min="19" max="19" width="1.33203125" style="470" hidden="1" customWidth="1" outlineLevel="1"/>
    <col min="20" max="20" width="17" style="469" hidden="1" customWidth="1" outlineLevel="1"/>
    <col min="21" max="21" width="1.5" style="470" hidden="1" customWidth="1" outlineLevel="1"/>
    <col min="22" max="22" width="15.83203125" style="469" hidden="1" customWidth="1" outlineLevel="1"/>
    <col min="23" max="23" width="9.33203125" style="454" collapsed="1"/>
    <col min="24" max="16384" width="9.33203125" style="454"/>
  </cols>
  <sheetData>
    <row r="1" spans="1:22" ht="15.95" customHeight="1">
      <c r="A1" s="453" t="s">
        <v>350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P1" s="453"/>
      <c r="Q1" s="453"/>
      <c r="R1" s="453"/>
      <c r="S1" s="453"/>
      <c r="T1" s="453"/>
      <c r="U1" s="453"/>
      <c r="V1" s="453"/>
    </row>
    <row r="2" spans="1:22" ht="15.95" customHeight="1">
      <c r="A2" s="453" t="s">
        <v>527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P2" s="453"/>
      <c r="Q2" s="453"/>
      <c r="R2" s="453"/>
      <c r="S2" s="453"/>
      <c r="T2" s="453"/>
      <c r="U2" s="453"/>
      <c r="V2" s="453"/>
    </row>
    <row r="3" spans="1:22" ht="15.95" customHeight="1">
      <c r="A3" s="455" t="s">
        <v>590</v>
      </c>
      <c r="B3" s="455"/>
      <c r="C3" s="455"/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P3" s="455"/>
      <c r="Q3" s="455"/>
      <c r="R3" s="455"/>
      <c r="S3" s="455"/>
      <c r="T3" s="455"/>
      <c r="U3" s="455"/>
      <c r="V3" s="455"/>
    </row>
    <row r="4" spans="1:22" ht="15.95" customHeight="1">
      <c r="A4" s="456"/>
      <c r="B4" s="456"/>
      <c r="C4" s="456"/>
      <c r="D4" s="456"/>
      <c r="E4" s="456"/>
      <c r="F4" s="457"/>
      <c r="G4" s="456"/>
      <c r="H4" s="458"/>
      <c r="I4" s="456"/>
      <c r="J4" s="458"/>
      <c r="K4" s="456"/>
      <c r="L4" s="458"/>
      <c r="M4" s="456"/>
      <c r="N4" s="458"/>
      <c r="P4" s="458"/>
      <c r="Q4" s="456"/>
      <c r="R4" s="458"/>
      <c r="S4" s="456"/>
      <c r="T4" s="458"/>
      <c r="U4" s="456"/>
      <c r="V4" s="458"/>
    </row>
    <row r="5" spans="1:22" ht="15.95" customHeight="1">
      <c r="A5" s="456"/>
      <c r="B5" s="456"/>
      <c r="C5" s="456"/>
      <c r="D5" s="456"/>
      <c r="E5" s="456"/>
      <c r="F5" s="457"/>
      <c r="G5" s="456"/>
      <c r="H5" s="458"/>
      <c r="I5" s="456"/>
      <c r="J5" s="458"/>
      <c r="K5" s="456"/>
      <c r="L5" s="458"/>
      <c r="M5" s="456"/>
      <c r="N5" s="458"/>
      <c r="P5" s="458"/>
      <c r="Q5" s="456"/>
      <c r="R5" s="458"/>
      <c r="S5" s="456"/>
      <c r="T5" s="458"/>
      <c r="U5" s="456"/>
      <c r="V5" s="458"/>
    </row>
    <row r="6" spans="1:22" ht="15.95" customHeight="1">
      <c r="F6" s="286"/>
      <c r="G6" s="287"/>
      <c r="H6" s="635" t="s">
        <v>352</v>
      </c>
      <c r="I6" s="635"/>
      <c r="J6" s="635"/>
      <c r="K6" s="288"/>
      <c r="L6" s="635" t="s">
        <v>353</v>
      </c>
      <c r="M6" s="635"/>
      <c r="N6" s="635"/>
      <c r="P6" s="635" t="s">
        <v>352</v>
      </c>
      <c r="Q6" s="635"/>
      <c r="R6" s="635"/>
      <c r="S6" s="288"/>
      <c r="T6" s="635" t="s">
        <v>353</v>
      </c>
      <c r="U6" s="635"/>
      <c r="V6" s="635"/>
    </row>
    <row r="7" spans="1:22" ht="15.95" customHeight="1">
      <c r="F7" s="462"/>
      <c r="G7" s="463"/>
      <c r="H7" s="291" t="s">
        <v>589</v>
      </c>
      <c r="I7" s="464"/>
      <c r="J7" s="291" t="s">
        <v>236</v>
      </c>
      <c r="K7" s="465"/>
      <c r="L7" s="291" t="s">
        <v>589</v>
      </c>
      <c r="M7" s="464"/>
      <c r="N7" s="291" t="s">
        <v>236</v>
      </c>
      <c r="P7" s="291" t="s">
        <v>236</v>
      </c>
      <c r="Q7" s="464"/>
      <c r="R7" s="291" t="s">
        <v>237</v>
      </c>
      <c r="S7" s="465"/>
      <c r="T7" s="291" t="s">
        <v>236</v>
      </c>
      <c r="U7" s="464"/>
      <c r="V7" s="291" t="s">
        <v>237</v>
      </c>
    </row>
    <row r="8" spans="1:22" ht="15.95" customHeight="1">
      <c r="F8" s="466" t="s">
        <v>238</v>
      </c>
      <c r="G8" s="463"/>
      <c r="H8" s="236" t="s">
        <v>239</v>
      </c>
      <c r="I8" s="464"/>
      <c r="J8" s="236" t="s">
        <v>239</v>
      </c>
      <c r="K8" s="464"/>
      <c r="L8" s="236" t="s">
        <v>239</v>
      </c>
      <c r="M8" s="464"/>
      <c r="N8" s="236" t="s">
        <v>239</v>
      </c>
      <c r="P8" s="236" t="s">
        <v>239</v>
      </c>
      <c r="Q8" s="464"/>
      <c r="R8" s="236" t="s">
        <v>239</v>
      </c>
      <c r="S8" s="465"/>
      <c r="T8" s="236" t="s">
        <v>239</v>
      </c>
      <c r="U8" s="464"/>
      <c r="V8" s="236" t="s">
        <v>239</v>
      </c>
    </row>
    <row r="9" spans="1:22" ht="15.95" customHeight="1">
      <c r="F9" s="467"/>
      <c r="I9" s="293"/>
      <c r="K9" s="293"/>
      <c r="L9" s="293"/>
      <c r="M9" s="293"/>
      <c r="N9" s="293"/>
      <c r="S9" s="293"/>
      <c r="T9" s="293"/>
      <c r="U9" s="293"/>
      <c r="V9" s="293"/>
    </row>
    <row r="10" spans="1:22" ht="15.95" customHeight="1">
      <c r="A10" s="471" t="s">
        <v>354</v>
      </c>
      <c r="F10" s="467"/>
      <c r="I10" s="293"/>
      <c r="K10" s="293"/>
      <c r="L10" s="293"/>
      <c r="M10" s="293"/>
      <c r="N10" s="293"/>
      <c r="S10" s="293"/>
      <c r="T10" s="293"/>
      <c r="U10" s="293"/>
      <c r="V10" s="293"/>
    </row>
    <row r="11" spans="1:22" ht="15.95" customHeight="1">
      <c r="A11" s="460" t="s">
        <v>528</v>
      </c>
      <c r="F11" s="467"/>
      <c r="H11" s="470"/>
      <c r="J11" s="470">
        <v>6340819257.1499996</v>
      </c>
      <c r="L11" s="470"/>
      <c r="N11" s="470">
        <v>5071531009</v>
      </c>
      <c r="P11" s="470">
        <v>6340819257</v>
      </c>
      <c r="Q11" s="470">
        <v>0</v>
      </c>
      <c r="R11" s="470">
        <v>3493035030</v>
      </c>
      <c r="T11" s="470">
        <v>5071531009</v>
      </c>
      <c r="V11" s="470">
        <v>2730257373</v>
      </c>
    </row>
    <row r="12" spans="1:22" ht="15.95" customHeight="1">
      <c r="A12" s="460" t="s">
        <v>355</v>
      </c>
      <c r="F12" s="467"/>
      <c r="H12" s="470"/>
      <c r="J12" s="470"/>
      <c r="L12" s="470"/>
      <c r="N12" s="470"/>
      <c r="P12" s="470"/>
      <c r="R12" s="470"/>
      <c r="T12" s="470"/>
      <c r="V12" s="470"/>
    </row>
    <row r="13" spans="1:22" ht="15.95" customHeight="1">
      <c r="A13" s="460"/>
      <c r="B13" s="460" t="s">
        <v>571</v>
      </c>
      <c r="F13" s="472"/>
      <c r="H13" s="470"/>
      <c r="J13" s="470">
        <v>-9043150</v>
      </c>
      <c r="L13" s="470"/>
      <c r="N13" s="470">
        <v>-9043150</v>
      </c>
      <c r="P13" s="470">
        <v>-9043150</v>
      </c>
      <c r="Q13" s="470">
        <v>0</v>
      </c>
      <c r="R13" s="470">
        <v>-9371802</v>
      </c>
      <c r="T13" s="470">
        <v>-9043150</v>
      </c>
      <c r="V13" s="470">
        <v>-9371802</v>
      </c>
    </row>
    <row r="14" spans="1:22" ht="15.95" customHeight="1">
      <c r="A14" s="460"/>
      <c r="B14" s="460" t="s">
        <v>572</v>
      </c>
      <c r="F14" s="472"/>
      <c r="H14" s="470"/>
      <c r="J14" s="470">
        <v>-64252</v>
      </c>
      <c r="L14" s="470"/>
      <c r="N14" s="470">
        <v>-64252</v>
      </c>
      <c r="P14" s="470">
        <v>-64252</v>
      </c>
      <c r="R14" s="470">
        <v>0</v>
      </c>
      <c r="T14" s="470">
        <v>-64252</v>
      </c>
      <c r="V14" s="470">
        <v>0</v>
      </c>
    </row>
    <row r="15" spans="1:22" ht="15.95" customHeight="1">
      <c r="B15" s="461" t="s">
        <v>358</v>
      </c>
      <c r="F15" s="472"/>
      <c r="H15" s="470"/>
      <c r="J15" s="470">
        <v>-15996874</v>
      </c>
      <c r="L15" s="470"/>
      <c r="N15" s="470">
        <v>704076</v>
      </c>
      <c r="P15" s="470">
        <v>-15996874</v>
      </c>
      <c r="Q15" s="470">
        <v>0</v>
      </c>
      <c r="R15" s="470">
        <v>2016107</v>
      </c>
      <c r="T15" s="470">
        <v>704076</v>
      </c>
      <c r="V15" s="470">
        <v>-1623916</v>
      </c>
    </row>
    <row r="16" spans="1:22" ht="15.95" customHeight="1">
      <c r="B16" s="461" t="s">
        <v>529</v>
      </c>
      <c r="F16" s="472"/>
      <c r="H16" s="470"/>
      <c r="J16" s="470">
        <v>2148329</v>
      </c>
      <c r="L16" s="470"/>
      <c r="N16" s="470">
        <v>0</v>
      </c>
      <c r="P16" s="470">
        <v>2148329</v>
      </c>
      <c r="Q16" s="470">
        <v>0</v>
      </c>
      <c r="R16" s="470">
        <v>0</v>
      </c>
      <c r="T16" s="470">
        <v>0</v>
      </c>
      <c r="V16" s="470">
        <v>0</v>
      </c>
    </row>
    <row r="17" spans="2:22" ht="15.95" customHeight="1">
      <c r="B17" s="461" t="s">
        <v>469</v>
      </c>
      <c r="F17" s="472"/>
      <c r="H17" s="454"/>
      <c r="I17" s="454"/>
      <c r="J17" s="454"/>
      <c r="K17" s="454"/>
      <c r="L17" s="454"/>
      <c r="M17" s="454"/>
      <c r="N17" s="454"/>
      <c r="P17" s="454"/>
      <c r="Q17" s="454"/>
      <c r="R17" s="454"/>
      <c r="S17" s="454"/>
      <c r="T17" s="454"/>
      <c r="U17" s="454"/>
      <c r="V17" s="454"/>
    </row>
    <row r="18" spans="2:22" ht="15.95" customHeight="1">
      <c r="B18" s="461" t="s">
        <v>470</v>
      </c>
      <c r="F18" s="472">
        <v>13</v>
      </c>
      <c r="H18" s="470"/>
      <c r="J18" s="470">
        <v>-1024391790</v>
      </c>
      <c r="L18" s="470"/>
      <c r="N18" s="470">
        <v>0</v>
      </c>
      <c r="P18" s="470">
        <v>-1024391790</v>
      </c>
      <c r="Q18" s="470">
        <v>0</v>
      </c>
      <c r="R18" s="470">
        <v>-1305072583</v>
      </c>
      <c r="T18" s="470">
        <v>0</v>
      </c>
      <c r="V18" s="470">
        <v>0</v>
      </c>
    </row>
    <row r="19" spans="2:22" ht="15.95" customHeight="1">
      <c r="B19" s="461" t="s">
        <v>361</v>
      </c>
      <c r="F19" s="472"/>
      <c r="H19" s="470"/>
      <c r="J19" s="470">
        <v>0</v>
      </c>
      <c r="L19" s="470"/>
      <c r="N19" s="470">
        <v>-5267502</v>
      </c>
      <c r="P19" s="470">
        <v>0</v>
      </c>
      <c r="Q19" s="470">
        <v>0</v>
      </c>
      <c r="R19" s="470">
        <v>0</v>
      </c>
      <c r="T19" s="470">
        <v>-5267502</v>
      </c>
      <c r="V19" s="470">
        <v>65836433</v>
      </c>
    </row>
    <row r="20" spans="2:22" ht="15.95" customHeight="1">
      <c r="B20" s="461" t="s">
        <v>362</v>
      </c>
      <c r="F20" s="472"/>
      <c r="H20" s="470"/>
      <c r="J20" s="470">
        <v>0</v>
      </c>
      <c r="L20" s="470"/>
      <c r="N20" s="470">
        <v>-153677049</v>
      </c>
      <c r="P20" s="470">
        <v>0</v>
      </c>
      <c r="Q20" s="470">
        <v>0</v>
      </c>
      <c r="R20" s="470">
        <v>-88502774</v>
      </c>
      <c r="T20" s="470">
        <v>-153677049</v>
      </c>
      <c r="V20" s="470">
        <v>162850313</v>
      </c>
    </row>
    <row r="21" spans="2:22" ht="15.95" customHeight="1">
      <c r="B21" s="461" t="s">
        <v>363</v>
      </c>
      <c r="F21" s="472"/>
      <c r="H21" s="470"/>
      <c r="J21" s="470">
        <v>-2495924</v>
      </c>
      <c r="L21" s="470"/>
      <c r="N21" s="470">
        <v>645445</v>
      </c>
      <c r="P21" s="470">
        <v>-2495924</v>
      </c>
      <c r="Q21" s="470">
        <v>0</v>
      </c>
      <c r="R21" s="470">
        <v>0</v>
      </c>
      <c r="T21" s="470">
        <v>645445</v>
      </c>
      <c r="V21" s="470">
        <v>0</v>
      </c>
    </row>
    <row r="22" spans="2:22" ht="15.95" customHeight="1">
      <c r="B22" s="461" t="s">
        <v>462</v>
      </c>
      <c r="F22" s="472"/>
      <c r="H22" s="470"/>
      <c r="J22" s="470">
        <v>-784117</v>
      </c>
      <c r="L22" s="470"/>
      <c r="N22" s="470">
        <v>0</v>
      </c>
      <c r="P22" s="470">
        <v>-784117</v>
      </c>
      <c r="Q22" s="470">
        <v>0</v>
      </c>
      <c r="R22" s="470">
        <v>0</v>
      </c>
      <c r="T22" s="470">
        <v>0</v>
      </c>
      <c r="V22" s="470">
        <v>0</v>
      </c>
    </row>
    <row r="23" spans="2:22" ht="15.95" customHeight="1">
      <c r="B23" s="461" t="s">
        <v>573</v>
      </c>
      <c r="F23" s="472"/>
      <c r="H23" s="470"/>
      <c r="J23" s="470">
        <v>0</v>
      </c>
      <c r="L23" s="470"/>
      <c r="N23" s="470">
        <v>0</v>
      </c>
      <c r="P23" s="470">
        <v>0</v>
      </c>
      <c r="Q23" s="470">
        <v>0</v>
      </c>
      <c r="R23" s="470">
        <v>-180000</v>
      </c>
      <c r="T23" s="470">
        <v>0</v>
      </c>
      <c r="V23" s="470">
        <v>0</v>
      </c>
    </row>
    <row r="24" spans="2:22" ht="15.95" customHeight="1">
      <c r="B24" s="461" t="s">
        <v>574</v>
      </c>
      <c r="F24" s="472"/>
      <c r="H24" s="470"/>
      <c r="J24" s="470">
        <v>-5834676584</v>
      </c>
      <c r="L24" s="470"/>
      <c r="N24" s="470">
        <v>-345373206</v>
      </c>
      <c r="P24" s="470">
        <v>-5834676584</v>
      </c>
      <c r="Q24" s="470">
        <v>0</v>
      </c>
      <c r="R24" s="470">
        <v>-26736896</v>
      </c>
      <c r="T24" s="470">
        <v>-345373206</v>
      </c>
      <c r="V24" s="470">
        <v>-26736896</v>
      </c>
    </row>
    <row r="25" spans="2:22" ht="15.95" customHeight="1">
      <c r="B25" s="461" t="s">
        <v>367</v>
      </c>
      <c r="F25" s="472"/>
      <c r="H25" s="470"/>
      <c r="J25" s="470">
        <v>-736702</v>
      </c>
      <c r="L25" s="470"/>
      <c r="N25" s="470">
        <v>0</v>
      </c>
      <c r="P25" s="470">
        <v>-736702</v>
      </c>
      <c r="Q25" s="470">
        <v>0</v>
      </c>
      <c r="R25" s="470">
        <v>-17782600</v>
      </c>
      <c r="T25" s="470">
        <v>0</v>
      </c>
      <c r="V25" s="470">
        <v>0</v>
      </c>
    </row>
    <row r="26" spans="2:22" ht="15.95" customHeight="1">
      <c r="B26" s="461" t="s">
        <v>368</v>
      </c>
      <c r="F26" s="472"/>
      <c r="H26" s="470"/>
      <c r="J26" s="470">
        <v>-2435476</v>
      </c>
      <c r="L26" s="470"/>
      <c r="N26" s="470">
        <v>-3715759</v>
      </c>
      <c r="P26" s="470">
        <v>-2435476</v>
      </c>
      <c r="Q26" s="470">
        <v>0</v>
      </c>
      <c r="R26" s="470">
        <v>-45232486</v>
      </c>
      <c r="T26" s="470">
        <v>-3715759</v>
      </c>
      <c r="V26" s="470">
        <v>-32636410</v>
      </c>
    </row>
    <row r="27" spans="2:22" ht="15.95" customHeight="1">
      <c r="B27" s="461" t="s">
        <v>369</v>
      </c>
      <c r="F27" s="472" t="s">
        <v>483</v>
      </c>
      <c r="H27" s="470"/>
      <c r="J27" s="470">
        <v>223179510</v>
      </c>
      <c r="L27" s="470"/>
      <c r="N27" s="470">
        <v>19065991</v>
      </c>
      <c r="P27" s="470">
        <v>223179510</v>
      </c>
      <c r="Q27" s="470">
        <v>0</v>
      </c>
      <c r="R27" s="470">
        <v>270699111</v>
      </c>
      <c r="T27" s="470">
        <v>19065991</v>
      </c>
      <c r="V27" s="470">
        <v>20087781</v>
      </c>
    </row>
    <row r="28" spans="2:22" ht="15.95" customHeight="1">
      <c r="B28" s="473" t="s">
        <v>370</v>
      </c>
      <c r="C28" s="474"/>
      <c r="F28" s="472"/>
      <c r="H28" s="470"/>
      <c r="J28" s="470">
        <v>29447741</v>
      </c>
      <c r="L28" s="470"/>
      <c r="N28" s="470">
        <v>29392273</v>
      </c>
      <c r="P28" s="470">
        <v>29447741</v>
      </c>
      <c r="R28" s="470">
        <v>9834824</v>
      </c>
      <c r="T28" s="470">
        <v>29392273</v>
      </c>
      <c r="V28" s="470">
        <v>9834824</v>
      </c>
    </row>
    <row r="29" spans="2:22" ht="15.95" customHeight="1">
      <c r="B29" s="461" t="s">
        <v>277</v>
      </c>
      <c r="F29" s="472">
        <v>20</v>
      </c>
      <c r="H29" s="470"/>
      <c r="J29" s="470">
        <v>11633917</v>
      </c>
      <c r="L29" s="470"/>
      <c r="N29" s="470">
        <v>3551507</v>
      </c>
      <c r="P29" s="470">
        <v>11633917</v>
      </c>
      <c r="Q29" s="470">
        <v>0</v>
      </c>
      <c r="R29" s="470">
        <v>10749245</v>
      </c>
      <c r="T29" s="470">
        <v>3551507</v>
      </c>
      <c r="V29" s="470">
        <v>3996340</v>
      </c>
    </row>
    <row r="30" spans="2:22" ht="15.95" customHeight="1">
      <c r="B30" s="473" t="s">
        <v>371</v>
      </c>
      <c r="C30" s="474"/>
      <c r="F30" s="472">
        <v>21</v>
      </c>
      <c r="H30" s="470"/>
      <c r="J30" s="470">
        <v>24596079</v>
      </c>
      <c r="L30" s="470"/>
      <c r="N30" s="470">
        <v>1283056</v>
      </c>
      <c r="P30" s="470">
        <v>24596079</v>
      </c>
      <c r="Q30" s="470">
        <v>0</v>
      </c>
      <c r="R30" s="470">
        <v>15238889</v>
      </c>
      <c r="T30" s="470">
        <v>1283056</v>
      </c>
      <c r="V30" s="470">
        <v>730837</v>
      </c>
    </row>
    <row r="31" spans="2:22" ht="15.95" customHeight="1">
      <c r="B31" s="473" t="s">
        <v>372</v>
      </c>
      <c r="C31" s="474"/>
      <c r="F31" s="472"/>
      <c r="H31" s="470"/>
      <c r="J31" s="470">
        <v>10842805</v>
      </c>
      <c r="L31" s="470"/>
      <c r="N31" s="470">
        <v>938047</v>
      </c>
      <c r="P31" s="470">
        <v>10842805</v>
      </c>
      <c r="Q31" s="470">
        <v>0</v>
      </c>
      <c r="R31" s="470">
        <v>19330132</v>
      </c>
      <c r="T31" s="470">
        <v>938047</v>
      </c>
      <c r="V31" s="470">
        <v>4423653</v>
      </c>
    </row>
    <row r="32" spans="2:22" ht="15.95" customHeight="1">
      <c r="B32" s="473" t="s">
        <v>463</v>
      </c>
      <c r="C32" s="474"/>
      <c r="F32" s="472" t="s">
        <v>580</v>
      </c>
      <c r="H32" s="470"/>
      <c r="J32" s="470">
        <v>0</v>
      </c>
      <c r="L32" s="470"/>
      <c r="N32" s="470">
        <v>-9417493</v>
      </c>
      <c r="P32" s="470">
        <v>0</v>
      </c>
      <c r="Q32" s="470">
        <v>0</v>
      </c>
      <c r="R32" s="470">
        <v>0</v>
      </c>
      <c r="T32" s="470">
        <v>-9417493</v>
      </c>
      <c r="V32" s="470">
        <v>-2483999</v>
      </c>
    </row>
    <row r="33" spans="1:22" ht="15.95" customHeight="1">
      <c r="B33" s="473" t="s">
        <v>374</v>
      </c>
      <c r="C33" s="474"/>
      <c r="F33" s="472">
        <v>22</v>
      </c>
      <c r="H33" s="470"/>
      <c r="J33" s="470">
        <v>-5585921</v>
      </c>
      <c r="L33" s="470"/>
      <c r="N33" s="470">
        <v>0</v>
      </c>
      <c r="P33" s="470">
        <v>-5585921</v>
      </c>
      <c r="Q33" s="470">
        <v>0</v>
      </c>
      <c r="R33" s="470">
        <v>-6715843</v>
      </c>
      <c r="T33" s="470">
        <v>0</v>
      </c>
      <c r="V33" s="470">
        <v>0</v>
      </c>
    </row>
    <row r="34" spans="1:22" ht="15.95" customHeight="1">
      <c r="B34" s="473" t="s">
        <v>310</v>
      </c>
      <c r="C34" s="474"/>
      <c r="F34" s="472"/>
      <c r="H34" s="470"/>
      <c r="J34" s="470">
        <v>-27328208</v>
      </c>
      <c r="L34" s="470"/>
      <c r="N34" s="470">
        <v>-4618958848</v>
      </c>
      <c r="P34" s="470">
        <v>-27328208</v>
      </c>
      <c r="Q34" s="470">
        <v>0</v>
      </c>
      <c r="R34" s="470">
        <v>-4803536</v>
      </c>
      <c r="T34" s="470">
        <v>-4618958848</v>
      </c>
      <c r="V34" s="470">
        <v>-2267259534</v>
      </c>
    </row>
    <row r="35" spans="1:22" ht="15.95" customHeight="1">
      <c r="B35" s="473" t="s">
        <v>375</v>
      </c>
      <c r="C35" s="474"/>
      <c r="F35" s="472"/>
      <c r="H35" s="470"/>
      <c r="J35" s="470">
        <v>-492735898</v>
      </c>
      <c r="L35" s="470"/>
      <c r="N35" s="470">
        <v>-775997825</v>
      </c>
      <c r="P35" s="470">
        <v>-492735898</v>
      </c>
      <c r="Q35" s="470">
        <v>0</v>
      </c>
      <c r="R35" s="470">
        <v>-140081032</v>
      </c>
      <c r="T35" s="470">
        <v>-775997825</v>
      </c>
      <c r="V35" s="470">
        <v>-492772763.68000001</v>
      </c>
    </row>
    <row r="36" spans="1:22" ht="15.95" customHeight="1">
      <c r="B36" s="473" t="s">
        <v>376</v>
      </c>
      <c r="C36" s="474"/>
      <c r="F36" s="467"/>
      <c r="H36" s="470"/>
      <c r="J36" s="470">
        <v>1124260588</v>
      </c>
      <c r="L36" s="470"/>
      <c r="N36" s="470">
        <v>911795778</v>
      </c>
      <c r="P36" s="475">
        <v>1124260588</v>
      </c>
      <c r="Q36" s="470">
        <v>0</v>
      </c>
      <c r="R36" s="475">
        <v>760643314</v>
      </c>
      <c r="T36" s="475">
        <v>911795778</v>
      </c>
      <c r="V36" s="475">
        <v>766057063</v>
      </c>
    </row>
    <row r="37" spans="1:22" ht="15.95" customHeight="1">
      <c r="A37" s="476" t="s">
        <v>377</v>
      </c>
      <c r="B37" s="474"/>
      <c r="F37" s="467"/>
      <c r="I37" s="293"/>
      <c r="K37" s="293"/>
      <c r="M37" s="293"/>
      <c r="S37" s="293"/>
      <c r="T37" s="293"/>
      <c r="U37" s="293"/>
      <c r="V37" s="293"/>
    </row>
    <row r="38" spans="1:22" ht="15.95" customHeight="1">
      <c r="B38" s="461" t="s">
        <v>378</v>
      </c>
      <c r="C38" s="474"/>
      <c r="F38" s="467"/>
      <c r="H38" s="470"/>
      <c r="J38" s="470">
        <v>-92571214</v>
      </c>
      <c r="L38" s="470"/>
      <c r="N38" s="470">
        <v>-73963270</v>
      </c>
      <c r="P38" s="470">
        <v>-92571214</v>
      </c>
      <c r="Q38" s="470">
        <v>0</v>
      </c>
      <c r="R38" s="470">
        <v>-56696228</v>
      </c>
      <c r="T38" s="470">
        <v>-73963270</v>
      </c>
      <c r="U38" s="470" t="e">
        <v>#REF!</v>
      </c>
      <c r="V38" s="470">
        <v>-34948442</v>
      </c>
    </row>
    <row r="39" spans="1:22" ht="15.95" customHeight="1">
      <c r="B39" s="461" t="s">
        <v>379</v>
      </c>
      <c r="C39" s="474"/>
      <c r="F39" s="467"/>
      <c r="H39" s="470"/>
      <c r="J39" s="470">
        <v>346970369</v>
      </c>
      <c r="L39" s="470"/>
      <c r="N39" s="470">
        <v>-221218245</v>
      </c>
      <c r="P39" s="470">
        <v>346970369</v>
      </c>
      <c r="Q39" s="470">
        <v>0</v>
      </c>
      <c r="R39" s="470">
        <v>132007959</v>
      </c>
      <c r="T39" s="470">
        <v>-221218245</v>
      </c>
      <c r="U39" s="470" t="e">
        <v>#REF!</v>
      </c>
      <c r="V39" s="470">
        <v>357993849</v>
      </c>
    </row>
    <row r="40" spans="1:22" ht="15.95" customHeight="1">
      <c r="B40" s="461" t="s">
        <v>246</v>
      </c>
      <c r="C40" s="474"/>
      <c r="F40" s="467"/>
      <c r="H40" s="470"/>
      <c r="J40" s="470">
        <v>-146153372</v>
      </c>
      <c r="L40" s="470"/>
      <c r="N40" s="470">
        <v>-6303002</v>
      </c>
      <c r="P40" s="470">
        <v>-146153372</v>
      </c>
      <c r="Q40" s="470">
        <v>0</v>
      </c>
      <c r="R40" s="470">
        <v>-10225042</v>
      </c>
      <c r="T40" s="470">
        <v>-6303002</v>
      </c>
      <c r="U40" s="470" t="e">
        <v>#REF!</v>
      </c>
      <c r="V40" s="470">
        <v>-736943</v>
      </c>
    </row>
    <row r="41" spans="1:22" ht="15.95" customHeight="1">
      <c r="B41" s="461" t="s">
        <v>380</v>
      </c>
      <c r="C41" s="474"/>
      <c r="F41" s="467"/>
      <c r="H41" s="470"/>
      <c r="J41" s="470">
        <v>-33789952</v>
      </c>
      <c r="L41" s="470"/>
      <c r="N41" s="470">
        <v>441830</v>
      </c>
      <c r="P41" s="470">
        <v>-33789952</v>
      </c>
      <c r="R41" s="470">
        <v>7816288</v>
      </c>
      <c r="T41" s="470">
        <v>441830</v>
      </c>
      <c r="U41" s="470" t="e">
        <v>#REF!</v>
      </c>
      <c r="V41" s="470">
        <v>8661900</v>
      </c>
    </row>
    <row r="42" spans="1:22" ht="15.95" customHeight="1">
      <c r="B42" s="473" t="s">
        <v>381</v>
      </c>
      <c r="C42" s="474"/>
      <c r="F42" s="467"/>
      <c r="H42" s="470"/>
      <c r="J42" s="470">
        <v>269642103</v>
      </c>
      <c r="L42" s="470"/>
      <c r="N42" s="470">
        <v>193286586</v>
      </c>
      <c r="P42" s="470">
        <v>269642103.37</v>
      </c>
      <c r="Q42" s="470">
        <v>0</v>
      </c>
      <c r="R42" s="470">
        <v>-171612858</v>
      </c>
      <c r="T42" s="470">
        <v>193286586</v>
      </c>
      <c r="U42" s="470" t="e">
        <v>#REF!</v>
      </c>
      <c r="V42" s="470">
        <v>-92626119</v>
      </c>
    </row>
    <row r="43" spans="1:22" ht="15.95" customHeight="1">
      <c r="B43" s="473" t="s">
        <v>460</v>
      </c>
      <c r="C43" s="474"/>
      <c r="F43" s="467"/>
      <c r="H43" s="470"/>
      <c r="J43" s="470">
        <v>0</v>
      </c>
      <c r="L43" s="470"/>
      <c r="N43" s="470">
        <v>555152701</v>
      </c>
      <c r="P43" s="470">
        <v>0</v>
      </c>
      <c r="R43" s="470">
        <v>0</v>
      </c>
      <c r="T43" s="470">
        <v>555152701</v>
      </c>
      <c r="V43" s="470">
        <v>0</v>
      </c>
    </row>
    <row r="44" spans="1:22" ht="15.95" customHeight="1">
      <c r="B44" s="473" t="s">
        <v>382</v>
      </c>
      <c r="C44" s="474"/>
      <c r="F44" s="472">
        <v>22</v>
      </c>
      <c r="H44" s="470"/>
      <c r="J44" s="470">
        <v>-5193431</v>
      </c>
      <c r="L44" s="470"/>
      <c r="N44" s="470">
        <v>-798014</v>
      </c>
      <c r="P44" s="470">
        <v>-5193431</v>
      </c>
      <c r="R44" s="470">
        <v>0</v>
      </c>
      <c r="T44" s="470">
        <v>-798014</v>
      </c>
      <c r="V44" s="470">
        <v>0</v>
      </c>
    </row>
    <row r="45" spans="1:22" ht="15.95" customHeight="1">
      <c r="B45" s="473" t="s">
        <v>383</v>
      </c>
      <c r="C45" s="474"/>
      <c r="F45" s="472">
        <v>21</v>
      </c>
      <c r="H45" s="470"/>
      <c r="J45" s="470">
        <v>-132018427</v>
      </c>
      <c r="L45" s="470"/>
      <c r="N45" s="470">
        <v>-16686203</v>
      </c>
      <c r="P45" s="470">
        <v>-132018427.34</v>
      </c>
      <c r="Q45" s="470">
        <v>0</v>
      </c>
      <c r="R45" s="470">
        <v>-122661237</v>
      </c>
      <c r="T45" s="470">
        <v>-16686203</v>
      </c>
      <c r="U45" s="470" t="e">
        <v>#REF!</v>
      </c>
      <c r="V45" s="470">
        <v>-16133984</v>
      </c>
    </row>
    <row r="46" spans="1:22" ht="15.95" customHeight="1">
      <c r="B46" s="460" t="s">
        <v>384</v>
      </c>
      <c r="C46" s="474"/>
      <c r="F46" s="472"/>
      <c r="H46" s="470"/>
      <c r="J46" s="470">
        <v>-211608094</v>
      </c>
      <c r="L46" s="470"/>
      <c r="N46" s="470">
        <v>-238983857</v>
      </c>
      <c r="P46" s="470">
        <v>-211608094</v>
      </c>
      <c r="Q46" s="470">
        <v>0</v>
      </c>
      <c r="R46" s="470">
        <v>440468523</v>
      </c>
      <c r="T46" s="470">
        <v>-238983857</v>
      </c>
      <c r="U46" s="470" t="e">
        <v>#REF!</v>
      </c>
      <c r="V46" s="470">
        <v>475155550</v>
      </c>
    </row>
    <row r="47" spans="1:22" ht="15.95" customHeight="1">
      <c r="B47" s="460" t="s">
        <v>385</v>
      </c>
      <c r="C47" s="474"/>
      <c r="F47" s="467"/>
      <c r="H47" s="470"/>
      <c r="J47" s="470">
        <v>-10210923</v>
      </c>
      <c r="L47" s="470"/>
      <c r="N47" s="470">
        <v>-6153927</v>
      </c>
      <c r="P47" s="470">
        <v>-10210923</v>
      </c>
      <c r="Q47" s="470">
        <v>0</v>
      </c>
      <c r="R47" s="470">
        <v>-22613413</v>
      </c>
      <c r="T47" s="470">
        <v>-6153927</v>
      </c>
      <c r="U47" s="470" t="e">
        <v>#REF!</v>
      </c>
      <c r="V47" s="470">
        <v>-9676721</v>
      </c>
    </row>
    <row r="48" spans="1:22" ht="15.95" customHeight="1">
      <c r="B48" s="473" t="s">
        <v>530</v>
      </c>
      <c r="C48" s="474"/>
      <c r="F48" s="472">
        <v>20</v>
      </c>
      <c r="H48" s="470"/>
      <c r="J48" s="470">
        <v>-4540248</v>
      </c>
      <c r="L48" s="470"/>
      <c r="N48" s="470">
        <v>-2256182</v>
      </c>
      <c r="P48" s="470">
        <v>-4540248</v>
      </c>
      <c r="Q48" s="470">
        <v>0</v>
      </c>
      <c r="R48" s="470">
        <v>-18571244</v>
      </c>
      <c r="T48" s="470">
        <v>-2256182</v>
      </c>
      <c r="U48" s="470" t="e">
        <v>#REF!</v>
      </c>
      <c r="V48" s="470">
        <v>-11036942</v>
      </c>
    </row>
    <row r="49" spans="1:22" ht="15.95" customHeight="1">
      <c r="B49" s="460" t="s">
        <v>560</v>
      </c>
      <c r="C49" s="474"/>
      <c r="F49" s="467"/>
      <c r="H49" s="475"/>
      <c r="J49" s="475">
        <v>-166406208</v>
      </c>
      <c r="L49" s="475"/>
      <c r="N49" s="475">
        <v>7339470</v>
      </c>
      <c r="P49" s="475">
        <v>-166331613</v>
      </c>
      <c r="Q49" s="470">
        <v>0</v>
      </c>
      <c r="R49" s="475">
        <v>59863998</v>
      </c>
      <c r="T49" s="475">
        <v>7339470</v>
      </c>
      <c r="U49" s="470" t="e">
        <v>#REF!</v>
      </c>
      <c r="V49" s="475">
        <v>42881030</v>
      </c>
    </row>
    <row r="50" spans="1:22" ht="15.95" customHeight="1">
      <c r="C50" s="460"/>
      <c r="F50" s="467"/>
      <c r="H50" s="470"/>
      <c r="J50" s="470"/>
      <c r="L50" s="470"/>
      <c r="N50" s="470"/>
      <c r="P50" s="470"/>
      <c r="R50" s="470"/>
      <c r="T50" s="470"/>
      <c r="V50" s="470"/>
    </row>
    <row r="51" spans="1:22" ht="15.95" customHeight="1">
      <c r="A51" s="477" t="s">
        <v>531</v>
      </c>
      <c r="B51" s="474"/>
      <c r="C51" s="460"/>
      <c r="F51" s="467"/>
      <c r="H51" s="470">
        <v>0</v>
      </c>
      <c r="I51" s="478"/>
      <c r="J51" s="470">
        <v>164773933.14999962</v>
      </c>
      <c r="K51" s="478"/>
      <c r="L51" s="470">
        <v>0</v>
      </c>
      <c r="M51" s="478"/>
      <c r="N51" s="470">
        <v>307249985</v>
      </c>
      <c r="P51" s="470">
        <v>164848528.02999997</v>
      </c>
      <c r="Q51" s="478">
        <v>0</v>
      </c>
      <c r="R51" s="470">
        <v>3174843846</v>
      </c>
      <c r="S51" s="478">
        <v>0</v>
      </c>
      <c r="T51" s="470">
        <v>307249985</v>
      </c>
      <c r="U51" s="478" t="e">
        <v>#REF!</v>
      </c>
      <c r="V51" s="470">
        <v>1650722474.3199999</v>
      </c>
    </row>
    <row r="52" spans="1:22" ht="15.95" customHeight="1">
      <c r="A52" s="473" t="s">
        <v>389</v>
      </c>
      <c r="B52" s="474"/>
      <c r="C52" s="460"/>
      <c r="F52" s="467"/>
      <c r="H52" s="470"/>
      <c r="J52" s="470">
        <v>67209747</v>
      </c>
      <c r="L52" s="470"/>
      <c r="N52" s="470">
        <v>393747291</v>
      </c>
      <c r="P52" s="470">
        <v>67209747</v>
      </c>
      <c r="Q52" s="470">
        <v>0</v>
      </c>
      <c r="R52" s="470">
        <v>140630637</v>
      </c>
      <c r="T52" s="470">
        <v>393747291</v>
      </c>
      <c r="U52" s="470" t="e">
        <v>#REF!</v>
      </c>
      <c r="V52" s="470">
        <v>625248345</v>
      </c>
    </row>
    <row r="53" spans="1:22" ht="15.95" customHeight="1">
      <c r="A53" s="473" t="s">
        <v>390</v>
      </c>
      <c r="B53" s="474"/>
      <c r="C53" s="460"/>
      <c r="F53" s="467"/>
      <c r="H53" s="470"/>
      <c r="J53" s="470">
        <v>-910941441</v>
      </c>
      <c r="L53" s="470"/>
      <c r="N53" s="470">
        <v>-860140818</v>
      </c>
      <c r="P53" s="470">
        <v>-910941441</v>
      </c>
      <c r="Q53" s="470">
        <v>0</v>
      </c>
      <c r="R53" s="470">
        <v>-807498199</v>
      </c>
      <c r="T53" s="470">
        <v>-860140818</v>
      </c>
      <c r="U53" s="470" t="e">
        <v>#REF!</v>
      </c>
      <c r="V53" s="470">
        <v>-811106797</v>
      </c>
    </row>
    <row r="54" spans="1:22" ht="15.95" customHeight="1">
      <c r="A54" s="473" t="s">
        <v>391</v>
      </c>
      <c r="B54" s="474"/>
      <c r="C54" s="460"/>
      <c r="F54" s="479"/>
      <c r="H54" s="470"/>
      <c r="J54" s="470">
        <v>724020604</v>
      </c>
      <c r="L54" s="470"/>
      <c r="N54" s="470">
        <v>4618931391</v>
      </c>
      <c r="P54" s="470">
        <v>724020604</v>
      </c>
      <c r="Q54" s="470">
        <v>0</v>
      </c>
      <c r="R54" s="470">
        <v>1161582127</v>
      </c>
      <c r="T54" s="470">
        <v>4618931391</v>
      </c>
      <c r="U54" s="470" t="e">
        <v>#REF!</v>
      </c>
      <c r="V54" s="470">
        <v>2907155652</v>
      </c>
    </row>
    <row r="55" spans="1:22" ht="15.95" customHeight="1">
      <c r="A55" s="473" t="s">
        <v>392</v>
      </c>
      <c r="B55" s="474"/>
      <c r="C55" s="460"/>
      <c r="F55" s="467"/>
      <c r="H55" s="470"/>
      <c r="J55" s="470">
        <v>25957242</v>
      </c>
      <c r="L55" s="470"/>
      <c r="N55" s="470">
        <v>24062818</v>
      </c>
      <c r="P55" s="470">
        <v>25957242</v>
      </c>
      <c r="Q55" s="470">
        <v>0</v>
      </c>
      <c r="R55" s="470">
        <v>2117956</v>
      </c>
      <c r="T55" s="470">
        <v>24062818</v>
      </c>
      <c r="U55" s="470" t="e">
        <v>#REF!</v>
      </c>
      <c r="V55" s="470">
        <v>0</v>
      </c>
    </row>
    <row r="56" spans="1:22" ht="15.95" customHeight="1">
      <c r="A56" s="473" t="s">
        <v>393</v>
      </c>
      <c r="B56" s="474"/>
      <c r="C56" s="460"/>
      <c r="F56" s="467"/>
      <c r="H56" s="475"/>
      <c r="J56" s="475">
        <v>-647627307</v>
      </c>
      <c r="L56" s="475"/>
      <c r="N56" s="475">
        <v>-65579341</v>
      </c>
      <c r="P56" s="475">
        <v>-647627307</v>
      </c>
      <c r="Q56" s="470">
        <v>0</v>
      </c>
      <c r="R56" s="475">
        <v>-151966875</v>
      </c>
      <c r="T56" s="475">
        <v>-65579341</v>
      </c>
      <c r="U56" s="470" t="e">
        <v>#REF!</v>
      </c>
      <c r="V56" s="475">
        <v>-16306099</v>
      </c>
    </row>
    <row r="57" spans="1:22" ht="15.95" customHeight="1">
      <c r="A57" s="460"/>
      <c r="B57" s="474"/>
      <c r="C57" s="474"/>
      <c r="F57" s="467"/>
      <c r="H57" s="470"/>
      <c r="J57" s="470"/>
      <c r="L57" s="470"/>
      <c r="N57" s="470"/>
      <c r="P57" s="470"/>
      <c r="R57" s="470"/>
      <c r="T57" s="470"/>
      <c r="V57" s="470"/>
    </row>
    <row r="58" spans="1:22" ht="15.95" customHeight="1">
      <c r="A58" s="477" t="s">
        <v>582</v>
      </c>
      <c r="B58" s="474"/>
      <c r="F58" s="467"/>
      <c r="H58" s="475">
        <v>0</v>
      </c>
      <c r="I58" s="478"/>
      <c r="J58" s="475">
        <v>-576607221.85000038</v>
      </c>
      <c r="K58" s="478"/>
      <c r="L58" s="475">
        <v>0</v>
      </c>
      <c r="M58" s="478"/>
      <c r="N58" s="475">
        <v>4418271326</v>
      </c>
      <c r="P58" s="475">
        <v>-576532626.97000003</v>
      </c>
      <c r="Q58" s="478"/>
      <c r="R58" s="475">
        <v>3519709492</v>
      </c>
      <c r="S58" s="478"/>
      <c r="T58" s="475">
        <v>4418271326</v>
      </c>
      <c r="U58" s="478"/>
      <c r="V58" s="475">
        <v>4355713575.3199997</v>
      </c>
    </row>
    <row r="59" spans="1:22" ht="15.95" customHeight="1">
      <c r="A59" s="477"/>
      <c r="B59" s="474"/>
      <c r="F59" s="467"/>
      <c r="H59" s="470"/>
      <c r="I59" s="478"/>
      <c r="J59" s="470"/>
      <c r="K59" s="478"/>
      <c r="L59" s="470"/>
      <c r="M59" s="478"/>
      <c r="N59" s="470"/>
      <c r="P59" s="470"/>
      <c r="Q59" s="478"/>
      <c r="R59" s="470"/>
      <c r="S59" s="478"/>
      <c r="T59" s="470"/>
      <c r="U59" s="478"/>
      <c r="V59" s="470"/>
    </row>
    <row r="60" spans="1:22" ht="15.95" customHeight="1">
      <c r="A60" s="477"/>
      <c r="B60" s="474"/>
      <c r="F60" s="467"/>
      <c r="H60" s="470"/>
      <c r="I60" s="478"/>
      <c r="J60" s="470"/>
      <c r="K60" s="478"/>
      <c r="L60" s="470"/>
      <c r="M60" s="478"/>
      <c r="N60" s="470"/>
      <c r="P60" s="470"/>
      <c r="Q60" s="478"/>
      <c r="R60" s="470"/>
      <c r="S60" s="478"/>
      <c r="T60" s="470"/>
      <c r="U60" s="478"/>
      <c r="V60" s="470"/>
    </row>
    <row r="61" spans="1:22" ht="15.95" customHeight="1">
      <c r="A61" s="477"/>
      <c r="B61" s="474"/>
      <c r="F61" s="467"/>
      <c r="H61" s="470"/>
      <c r="I61" s="478"/>
      <c r="J61" s="470"/>
      <c r="K61" s="478"/>
      <c r="L61" s="470"/>
      <c r="M61" s="478"/>
      <c r="N61" s="470"/>
      <c r="P61" s="470"/>
      <c r="Q61" s="478"/>
      <c r="R61" s="470"/>
      <c r="S61" s="478"/>
      <c r="T61" s="470"/>
      <c r="U61" s="478"/>
      <c r="V61" s="470"/>
    </row>
    <row r="62" spans="1:22" ht="15.95" customHeight="1">
      <c r="A62" s="477"/>
      <c r="B62" s="474"/>
      <c r="F62" s="467"/>
      <c r="H62" s="470"/>
      <c r="I62" s="478"/>
      <c r="J62" s="470"/>
      <c r="K62" s="478"/>
      <c r="L62" s="470"/>
      <c r="M62" s="478"/>
      <c r="N62" s="470"/>
      <c r="P62" s="470"/>
      <c r="Q62" s="478"/>
      <c r="R62" s="470"/>
      <c r="S62" s="478"/>
      <c r="T62" s="470"/>
      <c r="U62" s="478"/>
      <c r="V62" s="470"/>
    </row>
    <row r="63" spans="1:22" ht="15.95" customHeight="1">
      <c r="A63" s="477"/>
      <c r="B63" s="474"/>
      <c r="F63" s="467"/>
      <c r="H63" s="470"/>
      <c r="I63" s="478"/>
      <c r="J63" s="470"/>
      <c r="K63" s="478"/>
      <c r="L63" s="470"/>
      <c r="M63" s="478"/>
      <c r="N63" s="470"/>
      <c r="P63" s="470"/>
      <c r="Q63" s="478"/>
      <c r="R63" s="470"/>
      <c r="S63" s="478"/>
      <c r="T63" s="470"/>
      <c r="U63" s="478"/>
      <c r="V63" s="470"/>
    </row>
    <row r="64" spans="1:22" ht="15.95" customHeight="1">
      <c r="A64" s="477"/>
      <c r="B64" s="474"/>
      <c r="F64" s="467"/>
      <c r="H64" s="470"/>
      <c r="I64" s="478"/>
      <c r="J64" s="470"/>
      <c r="K64" s="478"/>
      <c r="L64" s="470"/>
      <c r="M64" s="478"/>
      <c r="N64" s="470"/>
      <c r="P64" s="470"/>
      <c r="Q64" s="478"/>
      <c r="R64" s="470"/>
      <c r="S64" s="478"/>
      <c r="T64" s="470"/>
      <c r="U64" s="478"/>
      <c r="V64" s="470"/>
    </row>
    <row r="65" spans="1:22" ht="15.95" customHeight="1">
      <c r="A65" s="477"/>
      <c r="B65" s="474"/>
      <c r="F65" s="467"/>
      <c r="H65" s="470"/>
      <c r="I65" s="478"/>
      <c r="J65" s="470"/>
      <c r="K65" s="478"/>
      <c r="L65" s="470"/>
      <c r="M65" s="478"/>
      <c r="N65" s="470"/>
      <c r="P65" s="470"/>
      <c r="Q65" s="478"/>
      <c r="R65" s="470"/>
      <c r="S65" s="478"/>
      <c r="T65" s="470"/>
      <c r="U65" s="478"/>
      <c r="V65" s="470"/>
    </row>
    <row r="66" spans="1:22" ht="4.5" customHeight="1">
      <c r="A66" s="477"/>
      <c r="B66" s="474"/>
      <c r="F66" s="467"/>
      <c r="H66" s="470"/>
      <c r="I66" s="478"/>
      <c r="J66" s="470"/>
      <c r="K66" s="478"/>
      <c r="L66" s="470"/>
      <c r="M66" s="478"/>
      <c r="N66" s="470"/>
      <c r="P66" s="470"/>
      <c r="Q66" s="478"/>
      <c r="R66" s="470"/>
      <c r="S66" s="478"/>
      <c r="T66" s="470"/>
      <c r="U66" s="478"/>
      <c r="V66" s="470"/>
    </row>
    <row r="67" spans="1:22" ht="15.95" customHeight="1">
      <c r="A67" s="262" t="s">
        <v>532</v>
      </c>
      <c r="B67" s="262"/>
      <c r="C67" s="263"/>
      <c r="D67" s="263"/>
      <c r="E67" s="263"/>
      <c r="F67" s="274"/>
      <c r="G67" s="263"/>
      <c r="H67" s="264"/>
      <c r="I67" s="264"/>
      <c r="J67" s="264"/>
      <c r="K67" s="264"/>
      <c r="L67" s="264"/>
      <c r="M67" s="264"/>
      <c r="N67" s="264"/>
      <c r="P67" s="264"/>
      <c r="Q67" s="264"/>
      <c r="R67" s="264"/>
      <c r="S67" s="264"/>
      <c r="T67" s="264"/>
      <c r="U67" s="264"/>
      <c r="V67" s="264"/>
    </row>
    <row r="68" spans="1:22" ht="15.95" customHeight="1">
      <c r="A68" s="456" t="s">
        <v>350</v>
      </c>
      <c r="B68" s="456"/>
      <c r="C68" s="456"/>
      <c r="D68" s="456"/>
      <c r="E68" s="456"/>
      <c r="F68" s="456"/>
      <c r="G68" s="456"/>
      <c r="H68" s="456"/>
      <c r="I68" s="456"/>
      <c r="J68" s="456"/>
      <c r="K68" s="456"/>
      <c r="L68" s="456"/>
      <c r="M68" s="456"/>
      <c r="N68" s="456"/>
      <c r="P68" s="456"/>
      <c r="Q68" s="456"/>
      <c r="R68" s="456"/>
      <c r="S68" s="456"/>
      <c r="T68" s="456"/>
      <c r="U68" s="456"/>
      <c r="V68" s="456"/>
    </row>
    <row r="69" spans="1:22" ht="15.95" customHeight="1">
      <c r="A69" s="453" t="s">
        <v>550</v>
      </c>
      <c r="B69" s="453"/>
      <c r="C69" s="453"/>
      <c r="D69" s="453"/>
      <c r="E69" s="453"/>
      <c r="F69" s="453"/>
      <c r="G69" s="453"/>
      <c r="H69" s="453"/>
      <c r="I69" s="453"/>
      <c r="J69" s="453"/>
      <c r="K69" s="453"/>
      <c r="L69" s="453"/>
      <c r="M69" s="453"/>
      <c r="N69" s="453"/>
      <c r="P69" s="453"/>
      <c r="Q69" s="453"/>
      <c r="R69" s="453"/>
      <c r="S69" s="453"/>
      <c r="T69" s="453"/>
      <c r="U69" s="453"/>
      <c r="V69" s="453"/>
    </row>
    <row r="70" spans="1:22" ht="15.95" customHeight="1">
      <c r="A70" s="455" t="s">
        <v>590</v>
      </c>
      <c r="B70" s="455"/>
      <c r="C70" s="455"/>
      <c r="D70" s="455"/>
      <c r="E70" s="455"/>
      <c r="F70" s="455"/>
      <c r="G70" s="455"/>
      <c r="H70" s="455"/>
      <c r="I70" s="455"/>
      <c r="J70" s="455"/>
      <c r="K70" s="455"/>
      <c r="L70" s="455"/>
      <c r="M70" s="455"/>
      <c r="N70" s="455"/>
      <c r="P70" s="455"/>
      <c r="Q70" s="455"/>
      <c r="R70" s="455"/>
      <c r="S70" s="455"/>
      <c r="T70" s="455"/>
      <c r="U70" s="455"/>
      <c r="V70" s="455"/>
    </row>
    <row r="71" spans="1:22" ht="15.95" customHeight="1">
      <c r="F71" s="457"/>
      <c r="G71" s="456"/>
      <c r="H71" s="458"/>
      <c r="I71" s="456"/>
      <c r="J71" s="458"/>
      <c r="K71" s="456"/>
      <c r="L71" s="458"/>
      <c r="M71" s="456"/>
      <c r="N71" s="458"/>
      <c r="P71" s="458"/>
      <c r="Q71" s="456"/>
      <c r="R71" s="458"/>
      <c r="S71" s="456"/>
      <c r="T71" s="458"/>
      <c r="U71" s="456"/>
      <c r="V71" s="458"/>
    </row>
    <row r="72" spans="1:22" ht="15.95" customHeight="1">
      <c r="F72" s="457"/>
      <c r="G72" s="456"/>
      <c r="H72" s="458"/>
      <c r="I72" s="456"/>
      <c r="J72" s="458"/>
      <c r="K72" s="456"/>
      <c r="L72" s="458"/>
      <c r="M72" s="456"/>
      <c r="N72" s="458"/>
      <c r="P72" s="458"/>
      <c r="Q72" s="456"/>
      <c r="R72" s="458"/>
      <c r="S72" s="456"/>
      <c r="T72" s="458"/>
      <c r="U72" s="456"/>
      <c r="V72" s="458"/>
    </row>
    <row r="73" spans="1:22" ht="15.95" customHeight="1">
      <c r="F73" s="286"/>
      <c r="G73" s="287"/>
      <c r="H73" s="635" t="s">
        <v>352</v>
      </c>
      <c r="I73" s="635"/>
      <c r="J73" s="635"/>
      <c r="K73" s="288"/>
      <c r="L73" s="635" t="s">
        <v>353</v>
      </c>
      <c r="M73" s="635"/>
      <c r="N73" s="635"/>
      <c r="P73" s="635" t="s">
        <v>352</v>
      </c>
      <c r="Q73" s="635"/>
      <c r="R73" s="635"/>
      <c r="S73" s="288"/>
      <c r="T73" s="635" t="s">
        <v>353</v>
      </c>
      <c r="U73" s="635"/>
      <c r="V73" s="635"/>
    </row>
    <row r="74" spans="1:22" ht="15.95" customHeight="1">
      <c r="F74" s="462"/>
      <c r="G74" s="463"/>
      <c r="H74" s="291" t="s">
        <v>589</v>
      </c>
      <c r="I74" s="464"/>
      <c r="J74" s="291" t="s">
        <v>236</v>
      </c>
      <c r="K74" s="465"/>
      <c r="L74" s="291" t="s">
        <v>589</v>
      </c>
      <c r="M74" s="464"/>
      <c r="N74" s="291" t="s">
        <v>236</v>
      </c>
      <c r="P74" s="291" t="s">
        <v>236</v>
      </c>
      <c r="Q74" s="464"/>
      <c r="R74" s="291" t="s">
        <v>237</v>
      </c>
      <c r="S74" s="465"/>
      <c r="T74" s="291" t="s">
        <v>236</v>
      </c>
      <c r="U74" s="464"/>
      <c r="V74" s="291" t="s">
        <v>237</v>
      </c>
    </row>
    <row r="75" spans="1:22" ht="15.95" customHeight="1">
      <c r="F75" s="466" t="s">
        <v>238</v>
      </c>
      <c r="G75" s="464"/>
      <c r="H75" s="236" t="s">
        <v>239</v>
      </c>
      <c r="I75" s="464"/>
      <c r="J75" s="236" t="s">
        <v>239</v>
      </c>
      <c r="K75" s="464"/>
      <c r="L75" s="236" t="s">
        <v>239</v>
      </c>
      <c r="M75" s="464"/>
      <c r="N75" s="236" t="s">
        <v>239</v>
      </c>
      <c r="P75" s="236" t="s">
        <v>239</v>
      </c>
      <c r="Q75" s="464"/>
      <c r="R75" s="236" t="s">
        <v>239</v>
      </c>
      <c r="S75" s="465"/>
      <c r="T75" s="236" t="s">
        <v>239</v>
      </c>
      <c r="U75" s="464"/>
      <c r="V75" s="236" t="s">
        <v>239</v>
      </c>
    </row>
    <row r="76" spans="1:22" ht="15.95" customHeight="1">
      <c r="C76" s="474"/>
      <c r="F76" s="481"/>
      <c r="G76" s="470"/>
      <c r="H76" s="470"/>
      <c r="J76" s="470"/>
      <c r="L76" s="470"/>
      <c r="N76" s="470"/>
      <c r="P76" s="470"/>
      <c r="R76" s="470"/>
      <c r="T76" s="470"/>
      <c r="V76" s="470"/>
    </row>
    <row r="77" spans="1:22" ht="15.95" customHeight="1">
      <c r="A77" s="482" t="s">
        <v>397</v>
      </c>
      <c r="G77" s="470"/>
    </row>
    <row r="78" spans="1:22" ht="15.95" customHeight="1">
      <c r="A78" s="473" t="s">
        <v>551</v>
      </c>
      <c r="F78" s="472">
        <v>8</v>
      </c>
      <c r="G78" s="469"/>
      <c r="I78" s="469"/>
      <c r="J78" s="469">
        <v>0</v>
      </c>
      <c r="K78" s="469"/>
      <c r="M78" s="469"/>
      <c r="N78" s="469">
        <v>0</v>
      </c>
      <c r="P78" s="469">
        <v>0</v>
      </c>
      <c r="Q78" s="469">
        <v>0</v>
      </c>
      <c r="R78" s="469">
        <v>-4460000000</v>
      </c>
      <c r="S78" s="469"/>
      <c r="T78" s="469">
        <v>0</v>
      </c>
      <c r="U78" s="469" t="e">
        <v>#REF!</v>
      </c>
      <c r="V78" s="469">
        <v>-4460000000</v>
      </c>
    </row>
    <row r="79" spans="1:22" ht="15.95" customHeight="1">
      <c r="A79" s="473" t="s">
        <v>533</v>
      </c>
      <c r="G79" s="469"/>
      <c r="I79" s="469"/>
      <c r="J79" s="469">
        <v>-854044910</v>
      </c>
      <c r="K79" s="469"/>
      <c r="M79" s="469"/>
      <c r="N79" s="469">
        <v>-854044910</v>
      </c>
      <c r="P79" s="469">
        <v>-854044910</v>
      </c>
      <c r="Q79" s="469"/>
      <c r="R79" s="469">
        <v>0</v>
      </c>
      <c r="S79" s="469"/>
      <c r="T79" s="469">
        <v>-854044910</v>
      </c>
      <c r="U79" s="469"/>
      <c r="V79" s="469">
        <v>0</v>
      </c>
    </row>
    <row r="80" spans="1:22" ht="15.95" customHeight="1">
      <c r="A80" s="473" t="s">
        <v>575</v>
      </c>
      <c r="G80" s="469"/>
      <c r="I80" s="469"/>
      <c r="J80" s="469">
        <v>1469125257</v>
      </c>
      <c r="K80" s="469"/>
      <c r="M80" s="469"/>
      <c r="N80" s="469">
        <v>1469125257</v>
      </c>
      <c r="P80" s="469">
        <v>1469125257</v>
      </c>
      <c r="Q80" s="469">
        <v>0</v>
      </c>
      <c r="R80" s="469">
        <v>3009371802</v>
      </c>
      <c r="S80" s="469"/>
      <c r="T80" s="469">
        <v>1469125257</v>
      </c>
      <c r="U80" s="469" t="e">
        <v>#REF!</v>
      </c>
      <c r="V80" s="469">
        <v>3009371802</v>
      </c>
    </row>
    <row r="81" spans="1:22" ht="15.95" customHeight="1">
      <c r="A81" s="473" t="s">
        <v>402</v>
      </c>
      <c r="G81" s="469"/>
      <c r="I81" s="469"/>
      <c r="J81" s="469">
        <v>0</v>
      </c>
      <c r="K81" s="469"/>
      <c r="M81" s="469"/>
      <c r="N81" s="469">
        <v>0</v>
      </c>
      <c r="P81" s="469">
        <v>0</v>
      </c>
      <c r="Q81" s="469">
        <v>0</v>
      </c>
      <c r="R81" s="469">
        <v>195000</v>
      </c>
      <c r="S81" s="469"/>
      <c r="T81" s="469">
        <v>0</v>
      </c>
      <c r="U81" s="469" t="e">
        <v>#REF!</v>
      </c>
      <c r="V81" s="469">
        <v>0</v>
      </c>
    </row>
    <row r="82" spans="1:22" ht="15.95" customHeight="1">
      <c r="A82" s="473" t="s">
        <v>534</v>
      </c>
      <c r="G82" s="469"/>
      <c r="I82" s="469"/>
      <c r="J82" s="469">
        <v>-18199000000</v>
      </c>
      <c r="K82" s="469"/>
      <c r="M82" s="469"/>
      <c r="N82" s="469">
        <v>-30052305541</v>
      </c>
      <c r="P82" s="469">
        <v>-18199000000</v>
      </c>
      <c r="Q82" s="469">
        <v>0</v>
      </c>
      <c r="R82" s="469">
        <v>0</v>
      </c>
      <c r="S82" s="469"/>
      <c r="T82" s="469">
        <v>-30052305541</v>
      </c>
      <c r="U82" s="469" t="e">
        <v>#REF!</v>
      </c>
      <c r="V82" s="469">
        <v>-2828600000</v>
      </c>
    </row>
    <row r="83" spans="1:22" ht="15.95" customHeight="1">
      <c r="A83" s="473" t="s">
        <v>535</v>
      </c>
      <c r="G83" s="469"/>
      <c r="I83" s="469"/>
      <c r="J83" s="469">
        <v>1100000000</v>
      </c>
      <c r="K83" s="469"/>
      <c r="M83" s="469"/>
      <c r="N83" s="469">
        <v>19087214531</v>
      </c>
      <c r="P83" s="469">
        <v>1100000000</v>
      </c>
      <c r="Q83" s="469">
        <v>0</v>
      </c>
      <c r="R83" s="469">
        <v>0</v>
      </c>
      <c r="S83" s="469"/>
      <c r="T83" s="469">
        <v>19087214531</v>
      </c>
      <c r="U83" s="469" t="e">
        <v>#REF!</v>
      </c>
      <c r="V83" s="469">
        <v>2010600000</v>
      </c>
    </row>
    <row r="84" spans="1:22" ht="15.95" customHeight="1">
      <c r="A84" s="473" t="s">
        <v>405</v>
      </c>
      <c r="F84" s="472">
        <v>13</v>
      </c>
      <c r="G84" s="469"/>
      <c r="I84" s="469"/>
      <c r="J84" s="469">
        <v>-731180405</v>
      </c>
      <c r="K84" s="469"/>
      <c r="M84" s="469"/>
      <c r="N84" s="469">
        <v>0</v>
      </c>
      <c r="P84" s="469">
        <v>-731180405</v>
      </c>
      <c r="Q84" s="469">
        <v>0</v>
      </c>
      <c r="R84" s="469">
        <v>-325534528</v>
      </c>
      <c r="S84" s="469"/>
      <c r="T84" s="469">
        <v>0</v>
      </c>
      <c r="U84" s="469" t="e">
        <v>#REF!</v>
      </c>
      <c r="V84" s="469">
        <v>0</v>
      </c>
    </row>
    <row r="85" spans="1:22" ht="15.95" customHeight="1">
      <c r="A85" s="473" t="s">
        <v>471</v>
      </c>
      <c r="G85" s="454"/>
      <c r="H85" s="454"/>
      <c r="I85" s="454"/>
      <c r="J85" s="454"/>
      <c r="K85" s="454"/>
      <c r="L85" s="454"/>
      <c r="M85" s="454"/>
      <c r="N85" s="454"/>
      <c r="P85" s="454"/>
      <c r="Q85" s="454"/>
      <c r="R85" s="454"/>
      <c r="S85" s="454"/>
      <c r="T85" s="454"/>
      <c r="U85" s="454"/>
      <c r="V85" s="454"/>
    </row>
    <row r="86" spans="1:22" ht="15.95" customHeight="1">
      <c r="A86" s="473"/>
      <c r="B86" s="473" t="s">
        <v>576</v>
      </c>
      <c r="G86" s="469"/>
      <c r="I86" s="469"/>
      <c r="J86" s="469">
        <v>36719999</v>
      </c>
      <c r="K86" s="469"/>
      <c r="M86" s="469"/>
      <c r="N86" s="469">
        <v>0</v>
      </c>
      <c r="P86" s="469">
        <v>36719999</v>
      </c>
      <c r="Q86" s="469">
        <v>0</v>
      </c>
      <c r="R86" s="469">
        <v>0</v>
      </c>
      <c r="S86" s="469"/>
      <c r="T86" s="469">
        <v>0</v>
      </c>
      <c r="U86" s="469" t="e">
        <v>#REF!</v>
      </c>
      <c r="V86" s="469">
        <v>0</v>
      </c>
    </row>
    <row r="87" spans="1:22" ht="15.95" customHeight="1">
      <c r="A87" s="229" t="s">
        <v>464</v>
      </c>
      <c r="G87" s="469"/>
      <c r="I87" s="469"/>
      <c r="J87" s="469">
        <v>0</v>
      </c>
      <c r="K87" s="469"/>
      <c r="M87" s="469"/>
      <c r="N87" s="469">
        <v>-2005902623</v>
      </c>
      <c r="P87" s="469">
        <v>0</v>
      </c>
      <c r="Q87" s="469">
        <v>0</v>
      </c>
      <c r="R87" s="469">
        <v>0</v>
      </c>
      <c r="S87" s="469"/>
      <c r="T87" s="469">
        <v>-2005902623</v>
      </c>
      <c r="U87" s="469" t="e">
        <v>#REF!</v>
      </c>
      <c r="V87" s="469">
        <v>-843555224</v>
      </c>
    </row>
    <row r="88" spans="1:22" ht="15.95" customHeight="1">
      <c r="A88" s="229" t="s">
        <v>408</v>
      </c>
      <c r="G88" s="470"/>
    </row>
    <row r="89" spans="1:22" ht="15.95" customHeight="1">
      <c r="A89" s="229"/>
      <c r="B89" s="229" t="s">
        <v>409</v>
      </c>
      <c r="G89" s="469"/>
      <c r="I89" s="469"/>
      <c r="J89" s="469">
        <v>0</v>
      </c>
      <c r="K89" s="469"/>
      <c r="N89" s="469">
        <v>0</v>
      </c>
      <c r="P89" s="469">
        <v>0</v>
      </c>
      <c r="Q89" s="469">
        <v>0</v>
      </c>
      <c r="R89" s="469">
        <v>2818619734</v>
      </c>
      <c r="S89" s="469"/>
      <c r="T89" s="469">
        <v>0</v>
      </c>
      <c r="U89" s="469" t="e">
        <v>#REF!</v>
      </c>
      <c r="V89" s="469">
        <v>2391149649</v>
      </c>
    </row>
    <row r="90" spans="1:22" ht="15.95" customHeight="1">
      <c r="A90" s="473" t="s">
        <v>465</v>
      </c>
      <c r="F90" s="472"/>
      <c r="G90" s="469"/>
      <c r="I90" s="469"/>
      <c r="J90" s="469">
        <v>7323555</v>
      </c>
      <c r="K90" s="469"/>
      <c r="M90" s="469"/>
      <c r="N90" s="469">
        <v>7323555</v>
      </c>
      <c r="P90" s="469">
        <v>7323555</v>
      </c>
      <c r="Q90" s="469">
        <v>0</v>
      </c>
      <c r="R90" s="469">
        <v>0</v>
      </c>
      <c r="S90" s="469"/>
      <c r="T90" s="469">
        <v>7323555</v>
      </c>
      <c r="U90" s="469" t="e">
        <v>#REF!</v>
      </c>
      <c r="V90" s="469">
        <v>0</v>
      </c>
    </row>
    <row r="91" spans="1:22" ht="15.95" customHeight="1">
      <c r="A91" s="473" t="s">
        <v>411</v>
      </c>
      <c r="F91" s="472">
        <v>13</v>
      </c>
      <c r="G91" s="469"/>
      <c r="I91" s="469"/>
      <c r="J91" s="469">
        <v>-69325013</v>
      </c>
      <c r="K91" s="469"/>
      <c r="M91" s="469"/>
      <c r="N91" s="469">
        <v>0</v>
      </c>
      <c r="P91" s="469">
        <v>-69325013</v>
      </c>
      <c r="Q91" s="469">
        <v>0</v>
      </c>
      <c r="R91" s="469">
        <v>0</v>
      </c>
      <c r="S91" s="469"/>
      <c r="T91" s="469">
        <v>0</v>
      </c>
      <c r="U91" s="469" t="e">
        <v>#REF!</v>
      </c>
      <c r="V91" s="469">
        <v>0</v>
      </c>
    </row>
    <row r="92" spans="1:22" ht="15.95" customHeight="1">
      <c r="A92" s="473" t="s">
        <v>466</v>
      </c>
      <c r="G92" s="469"/>
      <c r="I92" s="469"/>
      <c r="J92" s="469">
        <v>1274998</v>
      </c>
      <c r="K92" s="469"/>
      <c r="M92" s="469"/>
      <c r="N92" s="469">
        <v>0</v>
      </c>
      <c r="P92" s="469">
        <v>1274998</v>
      </c>
      <c r="Q92" s="469">
        <v>0</v>
      </c>
      <c r="R92" s="469">
        <v>0</v>
      </c>
      <c r="S92" s="469"/>
      <c r="T92" s="469">
        <v>0</v>
      </c>
      <c r="U92" s="469">
        <v>1</v>
      </c>
      <c r="V92" s="469">
        <v>0</v>
      </c>
    </row>
    <row r="93" spans="1:22" ht="15.95" customHeight="1">
      <c r="A93" s="473" t="s">
        <v>536</v>
      </c>
      <c r="G93" s="469"/>
      <c r="I93" s="469"/>
      <c r="J93" s="469">
        <v>27328208</v>
      </c>
      <c r="K93" s="469"/>
      <c r="M93" s="469"/>
      <c r="N93" s="469">
        <v>27456</v>
      </c>
      <c r="P93" s="469">
        <v>27328208</v>
      </c>
      <c r="Q93" s="469">
        <v>0</v>
      </c>
      <c r="R93" s="469">
        <v>4803535</v>
      </c>
      <c r="S93" s="469"/>
      <c r="T93" s="469">
        <v>27456</v>
      </c>
      <c r="U93" s="469" t="e">
        <v>#REF!</v>
      </c>
      <c r="V93" s="469">
        <v>3567</v>
      </c>
    </row>
    <row r="94" spans="1:22" ht="15.95" customHeight="1">
      <c r="A94" s="473" t="s">
        <v>537</v>
      </c>
      <c r="G94" s="469"/>
      <c r="I94" s="469"/>
      <c r="J94" s="469">
        <v>8171827449</v>
      </c>
      <c r="K94" s="469"/>
      <c r="M94" s="469"/>
      <c r="N94" s="469">
        <v>538159694</v>
      </c>
      <c r="P94" s="469">
        <v>8171827449.4300003</v>
      </c>
      <c r="Q94" s="469">
        <v>0</v>
      </c>
      <c r="R94" s="469">
        <v>33500000</v>
      </c>
      <c r="S94" s="469"/>
      <c r="T94" s="469">
        <v>538159694</v>
      </c>
      <c r="U94" s="469" t="e">
        <v>#REF!</v>
      </c>
      <c r="V94" s="469">
        <v>33500000</v>
      </c>
    </row>
    <row r="95" spans="1:22" ht="15.95" customHeight="1">
      <c r="A95" s="473" t="s">
        <v>476</v>
      </c>
      <c r="G95" s="469"/>
      <c r="I95" s="469"/>
      <c r="J95" s="469">
        <v>1519253430</v>
      </c>
      <c r="K95" s="469"/>
      <c r="M95" s="469"/>
      <c r="N95" s="469">
        <v>96689280</v>
      </c>
      <c r="P95" s="469">
        <v>1519253429.7238879</v>
      </c>
      <c r="Q95" s="469"/>
      <c r="R95" s="469">
        <v>0</v>
      </c>
      <c r="S95" s="469"/>
      <c r="T95" s="469">
        <v>96689280.469999999</v>
      </c>
      <c r="U95" s="469"/>
      <c r="V95" s="469">
        <v>0</v>
      </c>
    </row>
    <row r="96" spans="1:22" ht="15.95" customHeight="1">
      <c r="A96" s="473" t="s">
        <v>417</v>
      </c>
      <c r="F96" s="472">
        <v>15</v>
      </c>
      <c r="G96" s="469"/>
      <c r="I96" s="469"/>
      <c r="J96" s="469">
        <v>-21717957</v>
      </c>
      <c r="K96" s="469"/>
      <c r="M96" s="469"/>
      <c r="N96" s="469">
        <v>0</v>
      </c>
      <c r="P96" s="469">
        <v>-21717957</v>
      </c>
      <c r="Q96" s="469">
        <v>0</v>
      </c>
      <c r="R96" s="469">
        <v>-33021661</v>
      </c>
      <c r="S96" s="469"/>
      <c r="T96" s="469">
        <v>0</v>
      </c>
      <c r="U96" s="469" t="e">
        <v>#REF!</v>
      </c>
      <c r="V96" s="469">
        <v>-695000</v>
      </c>
    </row>
    <row r="97" spans="1:22" ht="15.95" customHeight="1">
      <c r="A97" s="473" t="s">
        <v>418</v>
      </c>
      <c r="F97" s="472"/>
      <c r="G97" s="469"/>
      <c r="I97" s="469"/>
      <c r="J97" s="469">
        <v>2742466</v>
      </c>
      <c r="K97" s="469"/>
      <c r="M97" s="469"/>
      <c r="N97" s="469">
        <v>2415364</v>
      </c>
      <c r="P97" s="469">
        <v>2742466</v>
      </c>
      <c r="Q97" s="469">
        <v>0</v>
      </c>
      <c r="R97" s="469">
        <v>124013178</v>
      </c>
      <c r="S97" s="469"/>
      <c r="T97" s="469">
        <v>2415364</v>
      </c>
      <c r="U97" s="469" t="e">
        <v>#REF!</v>
      </c>
      <c r="V97" s="469">
        <v>98373832</v>
      </c>
    </row>
    <row r="98" spans="1:22" ht="15.95" customHeight="1">
      <c r="A98" s="473" t="s">
        <v>419</v>
      </c>
      <c r="F98" s="472">
        <v>16</v>
      </c>
      <c r="G98" s="469"/>
      <c r="I98" s="469"/>
      <c r="J98" s="469">
        <v>-245657181</v>
      </c>
      <c r="K98" s="469"/>
      <c r="M98" s="469"/>
      <c r="N98" s="469">
        <v>-16309161</v>
      </c>
      <c r="P98" s="469">
        <v>-245657181</v>
      </c>
      <c r="Q98" s="469">
        <v>0</v>
      </c>
      <c r="R98" s="469">
        <v>-376454957</v>
      </c>
      <c r="S98" s="469"/>
      <c r="T98" s="469">
        <v>-16309161</v>
      </c>
      <c r="U98" s="469" t="e">
        <v>#REF!</v>
      </c>
      <c r="V98" s="469">
        <v>-37791402</v>
      </c>
    </row>
    <row r="99" spans="1:22" ht="15.95" customHeight="1">
      <c r="F99" s="481"/>
      <c r="G99" s="470"/>
      <c r="H99" s="484"/>
      <c r="J99" s="484"/>
      <c r="L99" s="484"/>
      <c r="N99" s="484"/>
      <c r="P99" s="484"/>
      <c r="R99" s="484"/>
      <c r="T99" s="484"/>
      <c r="V99" s="484"/>
    </row>
    <row r="100" spans="1:22" ht="15.95" customHeight="1">
      <c r="A100" s="477" t="s">
        <v>581</v>
      </c>
      <c r="B100" s="480"/>
      <c r="C100" s="485"/>
      <c r="D100" s="486"/>
      <c r="E100" s="486"/>
      <c r="G100" s="478"/>
      <c r="H100" s="475">
        <v>0</v>
      </c>
      <c r="I100" s="478"/>
      <c r="J100" s="475">
        <v>-7785330104</v>
      </c>
      <c r="K100" s="478"/>
      <c r="L100" s="475">
        <v>0</v>
      </c>
      <c r="M100" s="478"/>
      <c r="N100" s="475">
        <v>-11727607098</v>
      </c>
      <c r="P100" s="475">
        <v>-7785330103.8461113</v>
      </c>
      <c r="Q100" s="487"/>
      <c r="R100" s="475">
        <v>795492103</v>
      </c>
      <c r="S100" s="478"/>
      <c r="T100" s="475">
        <v>-11727607097.530001</v>
      </c>
      <c r="U100" s="478"/>
      <c r="V100" s="475">
        <v>-627642776</v>
      </c>
    </row>
    <row r="101" spans="1:22" ht="15.95" customHeight="1">
      <c r="A101" s="480"/>
      <c r="B101" s="480"/>
      <c r="C101" s="485"/>
      <c r="D101" s="486"/>
      <c r="E101" s="486"/>
      <c r="G101" s="470"/>
      <c r="H101" s="470"/>
      <c r="J101" s="470"/>
      <c r="L101" s="470"/>
      <c r="N101" s="470"/>
      <c r="P101" s="470"/>
      <c r="R101" s="470"/>
      <c r="T101" s="470"/>
      <c r="V101" s="470"/>
    </row>
    <row r="102" spans="1:22" ht="15.95" customHeight="1">
      <c r="A102" s="480"/>
      <c r="B102" s="480"/>
      <c r="C102" s="485"/>
      <c r="D102" s="486"/>
      <c r="E102" s="486"/>
      <c r="G102" s="470"/>
      <c r="H102" s="470"/>
      <c r="J102" s="470"/>
      <c r="L102" s="470"/>
      <c r="N102" s="470"/>
      <c r="P102" s="470"/>
      <c r="R102" s="470"/>
      <c r="T102" s="470"/>
      <c r="V102" s="470"/>
    </row>
    <row r="103" spans="1:22" ht="15.95" customHeight="1">
      <c r="A103" s="482" t="s">
        <v>422</v>
      </c>
      <c r="G103" s="470"/>
    </row>
    <row r="104" spans="1:22" ht="15.95" customHeight="1">
      <c r="A104" s="488" t="s">
        <v>552</v>
      </c>
      <c r="G104" s="469"/>
      <c r="I104" s="469"/>
      <c r="J104" s="469">
        <v>18034553243</v>
      </c>
      <c r="K104" s="469"/>
      <c r="N104" s="469">
        <v>18034553243</v>
      </c>
      <c r="P104" s="469">
        <v>18034553243</v>
      </c>
      <c r="Q104" s="469">
        <v>0</v>
      </c>
      <c r="R104" s="469">
        <v>0</v>
      </c>
      <c r="S104" s="469"/>
      <c r="T104" s="469">
        <v>18034553243</v>
      </c>
      <c r="U104" s="469" t="e">
        <v>#REF!</v>
      </c>
      <c r="V104" s="469">
        <v>0</v>
      </c>
    </row>
    <row r="105" spans="1:22" ht="15.95" customHeight="1">
      <c r="A105" s="473" t="s">
        <v>538</v>
      </c>
      <c r="G105" s="469"/>
      <c r="I105" s="469"/>
      <c r="J105" s="469">
        <v>-15218657818</v>
      </c>
      <c r="K105" s="469"/>
      <c r="N105" s="469">
        <v>-15218657818</v>
      </c>
      <c r="P105" s="469">
        <v>-15218657818</v>
      </c>
      <c r="Q105" s="469">
        <v>0</v>
      </c>
      <c r="R105" s="469">
        <v>-300000000</v>
      </c>
      <c r="S105" s="469"/>
      <c r="T105" s="469">
        <v>-15218657818</v>
      </c>
      <c r="U105" s="469" t="e">
        <v>#REF!</v>
      </c>
      <c r="V105" s="469">
        <v>-300000000</v>
      </c>
    </row>
    <row r="106" spans="1:22" ht="15.95" customHeight="1">
      <c r="A106" s="473" t="s">
        <v>426</v>
      </c>
      <c r="G106" s="469"/>
      <c r="I106" s="469"/>
      <c r="J106" s="469">
        <v>0</v>
      </c>
      <c r="K106" s="469"/>
      <c r="N106" s="469">
        <v>0</v>
      </c>
      <c r="P106" s="469">
        <v>0</v>
      </c>
      <c r="Q106" s="469">
        <v>0</v>
      </c>
      <c r="R106" s="469">
        <v>2500000000</v>
      </c>
      <c r="S106" s="469"/>
      <c r="T106" s="469">
        <v>0</v>
      </c>
      <c r="U106" s="469" t="e">
        <v>#REF!</v>
      </c>
      <c r="V106" s="469">
        <v>2500000000</v>
      </c>
    </row>
    <row r="107" spans="1:22" ht="15.95" customHeight="1">
      <c r="A107" s="473" t="s">
        <v>427</v>
      </c>
      <c r="G107" s="469"/>
      <c r="I107" s="469"/>
      <c r="J107" s="469">
        <v>-1500000000</v>
      </c>
      <c r="K107" s="469"/>
      <c r="N107" s="469">
        <v>-1500000000</v>
      </c>
      <c r="P107" s="469">
        <v>-1500000000</v>
      </c>
      <c r="Q107" s="469">
        <v>0</v>
      </c>
      <c r="R107" s="469">
        <v>-1500000000</v>
      </c>
      <c r="S107" s="469"/>
      <c r="T107" s="469">
        <v>-1500000000</v>
      </c>
      <c r="U107" s="469" t="e">
        <v>#REF!</v>
      </c>
      <c r="V107" s="469">
        <v>-1500000000</v>
      </c>
    </row>
    <row r="108" spans="1:22" ht="15.95" customHeight="1">
      <c r="A108" s="473" t="s">
        <v>539</v>
      </c>
      <c r="G108" s="469"/>
      <c r="I108" s="469"/>
      <c r="J108" s="469">
        <v>0</v>
      </c>
      <c r="K108" s="469"/>
      <c r="N108" s="469">
        <v>0</v>
      </c>
      <c r="P108" s="469">
        <v>0</v>
      </c>
      <c r="Q108" s="469">
        <v>0</v>
      </c>
      <c r="R108" s="469">
        <v>-11235000</v>
      </c>
      <c r="S108" s="469"/>
      <c r="T108" s="469">
        <v>0</v>
      </c>
      <c r="U108" s="469" t="e">
        <v>#REF!</v>
      </c>
      <c r="V108" s="469">
        <v>-11235000</v>
      </c>
    </row>
    <row r="109" spans="1:22" ht="15.95" customHeight="1">
      <c r="A109" s="473" t="s">
        <v>577</v>
      </c>
      <c r="B109" s="473"/>
      <c r="C109" s="489"/>
      <c r="D109" s="489"/>
      <c r="E109" s="489"/>
      <c r="G109" s="470"/>
    </row>
    <row r="110" spans="1:22" ht="15.95" customHeight="1">
      <c r="A110" s="229"/>
      <c r="B110" s="229" t="s">
        <v>264</v>
      </c>
      <c r="C110" s="228"/>
      <c r="D110" s="228"/>
      <c r="E110" s="228"/>
      <c r="G110" s="469"/>
      <c r="I110" s="469"/>
      <c r="J110" s="469">
        <v>0</v>
      </c>
      <c r="K110" s="469"/>
      <c r="N110" s="469">
        <v>-4603957766</v>
      </c>
      <c r="P110" s="469">
        <v>0</v>
      </c>
      <c r="Q110" s="469">
        <v>0</v>
      </c>
      <c r="R110" s="469">
        <v>0</v>
      </c>
      <c r="S110" s="469"/>
      <c r="T110" s="469">
        <v>-4603957766</v>
      </c>
      <c r="U110" s="469" t="e">
        <v>#REF!</v>
      </c>
      <c r="V110" s="469">
        <v>0</v>
      </c>
    </row>
    <row r="111" spans="1:22" ht="15.95" customHeight="1">
      <c r="A111" s="229" t="s">
        <v>477</v>
      </c>
      <c r="B111" s="229"/>
      <c r="C111" s="228"/>
      <c r="D111" s="228"/>
      <c r="E111" s="228"/>
      <c r="G111" s="469"/>
      <c r="I111" s="469"/>
      <c r="J111" s="469">
        <v>0</v>
      </c>
      <c r="K111" s="469"/>
      <c r="M111" s="580"/>
      <c r="N111" s="469">
        <v>12171865440</v>
      </c>
      <c r="P111" s="469">
        <v>0</v>
      </c>
      <c r="Q111" s="469"/>
      <c r="R111" s="469">
        <v>0</v>
      </c>
      <c r="S111" s="469"/>
      <c r="T111" s="469">
        <v>12171865440</v>
      </c>
      <c r="U111" s="469" t="e">
        <v>#REF!</v>
      </c>
      <c r="V111" s="469">
        <v>489908990</v>
      </c>
    </row>
    <row r="112" spans="1:22" ht="15.95" customHeight="1">
      <c r="A112" s="490" t="s">
        <v>540</v>
      </c>
      <c r="G112" s="469"/>
      <c r="I112" s="469"/>
      <c r="J112" s="469">
        <v>0</v>
      </c>
      <c r="K112" s="469"/>
      <c r="N112" s="469">
        <v>39222953</v>
      </c>
      <c r="P112" s="469">
        <v>0</v>
      </c>
      <c r="Q112" s="469">
        <v>0</v>
      </c>
      <c r="R112" s="469">
        <v>0</v>
      </c>
      <c r="S112" s="469"/>
      <c r="T112" s="469">
        <v>39222953</v>
      </c>
      <c r="U112" s="469">
        <v>1</v>
      </c>
      <c r="V112" s="469">
        <v>-75321787</v>
      </c>
    </row>
    <row r="113" spans="1:22" ht="15.95" customHeight="1">
      <c r="A113" s="490" t="s">
        <v>478</v>
      </c>
      <c r="G113" s="469"/>
      <c r="I113" s="469"/>
      <c r="J113" s="469">
        <v>0</v>
      </c>
      <c r="K113" s="469"/>
      <c r="N113" s="469">
        <v>-42000</v>
      </c>
      <c r="P113" s="469">
        <v>0</v>
      </c>
      <c r="Q113" s="469">
        <v>0</v>
      </c>
      <c r="R113" s="469">
        <v>0</v>
      </c>
      <c r="S113" s="469"/>
      <c r="T113" s="469">
        <v>-42000</v>
      </c>
      <c r="U113" s="469" t="e">
        <v>#REF!</v>
      </c>
      <c r="V113" s="469">
        <v>-106507</v>
      </c>
    </row>
    <row r="114" spans="1:22" ht="15.95" customHeight="1">
      <c r="A114" s="490" t="s">
        <v>479</v>
      </c>
      <c r="G114" s="469"/>
      <c r="I114" s="469"/>
      <c r="J114" s="469">
        <v>-40000000</v>
      </c>
      <c r="K114" s="469"/>
      <c r="N114" s="469">
        <v>0</v>
      </c>
      <c r="P114" s="469">
        <v>-40000000</v>
      </c>
      <c r="Q114" s="469">
        <v>0</v>
      </c>
      <c r="R114" s="469">
        <v>-222500000</v>
      </c>
      <c r="S114" s="469"/>
      <c r="T114" s="469">
        <v>0</v>
      </c>
      <c r="U114" s="469" t="e">
        <v>#REF!</v>
      </c>
      <c r="V114" s="469">
        <v>-262500000</v>
      </c>
    </row>
    <row r="115" spans="1:22" ht="15.95" customHeight="1">
      <c r="A115" s="490" t="s">
        <v>434</v>
      </c>
      <c r="F115" s="472">
        <v>18</v>
      </c>
      <c r="G115" s="469"/>
      <c r="I115" s="469"/>
      <c r="J115" s="469">
        <v>10894010000</v>
      </c>
      <c r="K115" s="469"/>
      <c r="N115" s="469">
        <v>500000000</v>
      </c>
      <c r="P115" s="469">
        <v>10894010000</v>
      </c>
      <c r="Q115" s="469">
        <v>0</v>
      </c>
      <c r="R115" s="469">
        <v>0</v>
      </c>
      <c r="S115" s="469"/>
      <c r="T115" s="469">
        <v>500000000</v>
      </c>
      <c r="U115" s="469" t="e">
        <v>#REF!</v>
      </c>
      <c r="V115" s="469">
        <v>0</v>
      </c>
    </row>
    <row r="116" spans="1:22" ht="15.95" customHeight="1">
      <c r="A116" s="490" t="s">
        <v>435</v>
      </c>
      <c r="F116" s="472">
        <v>18</v>
      </c>
      <c r="G116" s="469"/>
      <c r="I116" s="469"/>
      <c r="J116" s="469">
        <v>-1507993920</v>
      </c>
      <c r="K116" s="469"/>
      <c r="N116" s="469">
        <v>-1350118920</v>
      </c>
      <c r="P116" s="469">
        <v>-1507993920</v>
      </c>
      <c r="Q116" s="469">
        <v>0</v>
      </c>
      <c r="R116" s="469">
        <v>-1057536902</v>
      </c>
      <c r="S116" s="469"/>
      <c r="T116" s="469">
        <v>-1350118920</v>
      </c>
      <c r="U116" s="469" t="e">
        <v>#REF!</v>
      </c>
      <c r="V116" s="469">
        <v>-890786902</v>
      </c>
    </row>
    <row r="117" spans="1:22" ht="15.95" customHeight="1">
      <c r="A117" s="473" t="s">
        <v>344</v>
      </c>
      <c r="G117" s="469"/>
      <c r="I117" s="469"/>
      <c r="J117" s="469">
        <v>-1011901365</v>
      </c>
      <c r="K117" s="469"/>
      <c r="N117" s="469">
        <v>-1011901544</v>
      </c>
      <c r="P117" s="469">
        <v>-1011901365</v>
      </c>
      <c r="Q117" s="469">
        <v>0</v>
      </c>
      <c r="R117" s="469">
        <v>-4294958584</v>
      </c>
      <c r="S117" s="469"/>
      <c r="T117" s="469">
        <v>-1011901544</v>
      </c>
      <c r="U117" s="469" t="e">
        <v>#REF!</v>
      </c>
      <c r="V117" s="469">
        <v>-4294958584</v>
      </c>
    </row>
    <row r="118" spans="1:22" ht="15.95" customHeight="1">
      <c r="A118" s="473" t="s">
        <v>553</v>
      </c>
      <c r="G118" s="469"/>
      <c r="I118" s="469"/>
      <c r="J118" s="469">
        <v>-360000726</v>
      </c>
      <c r="K118" s="469"/>
      <c r="N118" s="469">
        <v>0</v>
      </c>
      <c r="P118" s="469">
        <v>-360000726</v>
      </c>
      <c r="Q118" s="469">
        <v>0</v>
      </c>
      <c r="R118" s="469">
        <v>-40000946</v>
      </c>
      <c r="S118" s="469"/>
      <c r="T118" s="469">
        <v>0</v>
      </c>
      <c r="U118" s="469" t="e">
        <v>#REF!</v>
      </c>
      <c r="V118" s="469">
        <v>0</v>
      </c>
    </row>
    <row r="119" spans="1:22" ht="15.95" customHeight="1">
      <c r="A119" s="473" t="s">
        <v>437</v>
      </c>
      <c r="F119" s="481"/>
      <c r="G119" s="469"/>
      <c r="H119" s="475"/>
      <c r="I119" s="469"/>
      <c r="J119" s="475">
        <v>-20</v>
      </c>
      <c r="K119" s="469"/>
      <c r="L119" s="475"/>
      <c r="N119" s="475">
        <v>0</v>
      </c>
      <c r="P119" s="475">
        <v>-20</v>
      </c>
      <c r="Q119" s="469">
        <v>0</v>
      </c>
      <c r="R119" s="475">
        <v>-1183</v>
      </c>
      <c r="S119" s="469"/>
      <c r="T119" s="475">
        <v>0</v>
      </c>
      <c r="U119" s="469" t="e">
        <v>#REF!</v>
      </c>
      <c r="V119" s="475">
        <v>0</v>
      </c>
    </row>
    <row r="120" spans="1:22" ht="15.95" customHeight="1">
      <c r="F120" s="481"/>
      <c r="G120" s="470"/>
      <c r="N120" s="470"/>
      <c r="R120" s="470"/>
      <c r="T120" s="470"/>
      <c r="V120" s="470"/>
    </row>
    <row r="121" spans="1:22" ht="15.95" customHeight="1">
      <c r="A121" s="477" t="s">
        <v>541</v>
      </c>
      <c r="C121" s="486"/>
      <c r="D121" s="486"/>
      <c r="E121" s="486"/>
      <c r="G121" s="470"/>
      <c r="H121" s="475">
        <v>0</v>
      </c>
      <c r="J121" s="475">
        <v>9290009394</v>
      </c>
      <c r="L121" s="475">
        <v>0</v>
      </c>
      <c r="N121" s="475">
        <v>7060963588</v>
      </c>
      <c r="P121" s="475">
        <v>9290009394</v>
      </c>
      <c r="R121" s="475">
        <v>-4926232615</v>
      </c>
      <c r="T121" s="475">
        <v>7060963588</v>
      </c>
      <c r="V121" s="475">
        <v>-4344999790</v>
      </c>
    </row>
    <row r="122" spans="1:22" ht="15.95" customHeight="1">
      <c r="G122" s="470"/>
      <c r="H122" s="470"/>
      <c r="J122" s="470"/>
      <c r="L122" s="470"/>
      <c r="N122" s="470"/>
      <c r="P122" s="470"/>
      <c r="R122" s="470"/>
      <c r="T122" s="470"/>
      <c r="V122" s="470"/>
    </row>
    <row r="123" spans="1:22" ht="15.95" customHeight="1">
      <c r="A123" s="491" t="s">
        <v>542</v>
      </c>
      <c r="B123" s="480"/>
      <c r="C123" s="486"/>
      <c r="D123" s="486"/>
      <c r="E123" s="486"/>
      <c r="F123" s="481"/>
      <c r="G123" s="470"/>
      <c r="H123" s="470">
        <v>0</v>
      </c>
      <c r="J123" s="470">
        <v>928072068.14999962</v>
      </c>
      <c r="L123" s="470">
        <v>0</v>
      </c>
      <c r="N123" s="470">
        <v>-248372184</v>
      </c>
      <c r="P123" s="470">
        <v>928072068.18388844</v>
      </c>
      <c r="Q123" s="487"/>
      <c r="R123" s="470">
        <v>-611800648</v>
      </c>
      <c r="T123" s="470">
        <v>-248372183.53000069</v>
      </c>
      <c r="V123" s="470">
        <v>-616928990.68000031</v>
      </c>
    </row>
    <row r="124" spans="1:22" ht="15.95" customHeight="1">
      <c r="A124" s="490" t="s">
        <v>543</v>
      </c>
      <c r="F124" s="481"/>
      <c r="G124" s="470"/>
      <c r="H124" s="475"/>
      <c r="J124" s="475">
        <v>1475613992</v>
      </c>
      <c r="L124" s="475"/>
      <c r="N124" s="475">
        <v>996449205</v>
      </c>
      <c r="P124" s="475">
        <v>1475613992</v>
      </c>
      <c r="Q124" s="470">
        <v>0</v>
      </c>
      <c r="R124" s="475">
        <v>2087414640</v>
      </c>
      <c r="T124" s="475">
        <v>996449205</v>
      </c>
      <c r="U124" s="470" t="e">
        <v>#REF!</v>
      </c>
      <c r="V124" s="475">
        <v>1613378196</v>
      </c>
    </row>
    <row r="125" spans="1:22" ht="15.95" customHeight="1">
      <c r="F125" s="481"/>
      <c r="G125" s="470"/>
      <c r="H125" s="470"/>
      <c r="J125" s="470"/>
      <c r="L125" s="470"/>
      <c r="N125" s="470"/>
      <c r="P125" s="470"/>
      <c r="R125" s="470"/>
      <c r="T125" s="470"/>
      <c r="V125" s="470"/>
    </row>
    <row r="126" spans="1:22" ht="15.95" customHeight="1" thickBot="1">
      <c r="A126" s="491" t="s">
        <v>544</v>
      </c>
      <c r="B126" s="480"/>
      <c r="C126" s="486"/>
      <c r="D126" s="486"/>
      <c r="F126" s="472"/>
      <c r="G126" s="478"/>
      <c r="H126" s="493">
        <v>0</v>
      </c>
      <c r="I126" s="478"/>
      <c r="J126" s="493">
        <v>2403686060.1499996</v>
      </c>
      <c r="K126" s="478"/>
      <c r="L126" s="493">
        <v>0</v>
      </c>
      <c r="M126" s="478"/>
      <c r="N126" s="493">
        <v>748077021</v>
      </c>
      <c r="P126" s="493">
        <v>2403686060.1838884</v>
      </c>
      <c r="Q126" s="487"/>
      <c r="R126" s="493">
        <v>1475613992</v>
      </c>
      <c r="S126" s="478"/>
      <c r="T126" s="493">
        <v>748077021.46999931</v>
      </c>
      <c r="U126" s="478"/>
      <c r="V126" s="493">
        <v>996449205.31999969</v>
      </c>
    </row>
    <row r="127" spans="1:22" ht="15.95" customHeight="1" thickTop="1">
      <c r="A127" s="491"/>
      <c r="B127" s="480"/>
      <c r="C127" s="486"/>
      <c r="D127" s="486"/>
      <c r="F127" s="472"/>
      <c r="G127" s="478"/>
      <c r="H127" s="470"/>
      <c r="I127" s="478"/>
      <c r="J127" s="470"/>
      <c r="K127" s="478"/>
      <c r="L127" s="470"/>
      <c r="M127" s="478"/>
      <c r="N127" s="470"/>
      <c r="P127" s="470"/>
      <c r="Q127" s="487"/>
      <c r="R127" s="470"/>
      <c r="S127" s="478"/>
      <c r="T127" s="470"/>
      <c r="U127" s="478"/>
      <c r="V127" s="470"/>
    </row>
    <row r="128" spans="1:22" ht="15.95" customHeight="1">
      <c r="A128" s="491"/>
      <c r="B128" s="480"/>
      <c r="C128" s="486"/>
      <c r="D128" s="486"/>
      <c r="F128" s="472"/>
      <c r="G128" s="478"/>
      <c r="H128" s="470"/>
      <c r="I128" s="478"/>
      <c r="J128" s="470"/>
      <c r="K128" s="478"/>
      <c r="L128" s="470"/>
      <c r="M128" s="478"/>
      <c r="N128" s="470"/>
      <c r="O128" s="567"/>
      <c r="P128" s="470"/>
      <c r="Q128" s="487"/>
      <c r="R128" s="470"/>
      <c r="S128" s="478"/>
      <c r="T128" s="470"/>
      <c r="U128" s="478"/>
      <c r="V128" s="470"/>
    </row>
    <row r="129" spans="1:22" ht="15.95" customHeight="1">
      <c r="A129" s="491"/>
      <c r="B129" s="480"/>
      <c r="C129" s="486"/>
      <c r="D129" s="486"/>
      <c r="F129" s="472"/>
      <c r="G129" s="478"/>
      <c r="H129" s="470"/>
      <c r="I129" s="478"/>
      <c r="J129" s="470"/>
      <c r="K129" s="478"/>
      <c r="L129" s="470"/>
      <c r="M129" s="478"/>
      <c r="N129" s="470"/>
      <c r="O129" s="567"/>
      <c r="P129" s="470"/>
      <c r="Q129" s="487"/>
      <c r="R129" s="470"/>
      <c r="S129" s="478"/>
      <c r="T129" s="470"/>
      <c r="U129" s="478"/>
      <c r="V129" s="470"/>
    </row>
    <row r="130" spans="1:22" ht="15.95" customHeight="1">
      <c r="A130" s="491"/>
      <c r="B130" s="480"/>
      <c r="C130" s="486"/>
      <c r="D130" s="486"/>
      <c r="F130" s="472"/>
      <c r="G130" s="478"/>
      <c r="H130" s="470"/>
      <c r="I130" s="478"/>
      <c r="J130" s="470"/>
      <c r="K130" s="478"/>
      <c r="L130" s="470"/>
      <c r="M130" s="478"/>
      <c r="N130" s="470"/>
      <c r="O130" s="567"/>
      <c r="P130" s="470"/>
      <c r="Q130" s="487"/>
      <c r="R130" s="470"/>
      <c r="S130" s="478"/>
      <c r="T130" s="470"/>
      <c r="U130" s="478"/>
      <c r="V130" s="470"/>
    </row>
    <row r="131" spans="1:22" ht="15.95" customHeight="1">
      <c r="A131" s="491"/>
      <c r="B131" s="480"/>
      <c r="C131" s="486"/>
      <c r="D131" s="486"/>
      <c r="F131" s="472"/>
      <c r="G131" s="478"/>
      <c r="H131" s="470"/>
      <c r="I131" s="478"/>
      <c r="J131" s="470"/>
      <c r="K131" s="478"/>
      <c r="L131" s="470"/>
      <c r="M131" s="478"/>
      <c r="N131" s="470"/>
      <c r="O131" s="567"/>
      <c r="P131" s="470"/>
      <c r="Q131" s="487"/>
      <c r="R131" s="470"/>
      <c r="S131" s="478"/>
      <c r="T131" s="470"/>
      <c r="U131" s="478"/>
      <c r="V131" s="470"/>
    </row>
    <row r="132" spans="1:22" ht="15.95" customHeight="1">
      <c r="A132" s="491"/>
      <c r="B132" s="480"/>
      <c r="C132" s="486"/>
      <c r="D132" s="486"/>
      <c r="F132" s="472"/>
      <c r="G132" s="478"/>
      <c r="H132" s="470"/>
      <c r="I132" s="478"/>
      <c r="J132" s="470"/>
      <c r="K132" s="478"/>
      <c r="L132" s="470"/>
      <c r="M132" s="478"/>
      <c r="N132" s="470"/>
      <c r="O132" s="567"/>
      <c r="P132" s="470"/>
      <c r="Q132" s="487"/>
      <c r="R132" s="470"/>
      <c r="S132" s="478"/>
      <c r="T132" s="470"/>
      <c r="U132" s="478"/>
      <c r="V132" s="470"/>
    </row>
    <row r="133" spans="1:22" ht="5.25" customHeight="1">
      <c r="A133" s="491"/>
      <c r="B133" s="480"/>
      <c r="C133" s="486"/>
      <c r="D133" s="486"/>
      <c r="F133" s="472"/>
      <c r="G133" s="478"/>
      <c r="H133" s="470"/>
      <c r="I133" s="478"/>
      <c r="J133" s="470"/>
      <c r="K133" s="478"/>
      <c r="L133" s="470"/>
      <c r="M133" s="478"/>
      <c r="N133" s="470"/>
      <c r="P133" s="470"/>
      <c r="Q133" s="487"/>
      <c r="R133" s="470"/>
      <c r="S133" s="478"/>
      <c r="T133" s="470"/>
      <c r="U133" s="478"/>
      <c r="V133" s="470"/>
    </row>
    <row r="134" spans="1:22" s="514" customFormat="1" ht="15.95" customHeight="1">
      <c r="A134" s="515" t="s">
        <v>532</v>
      </c>
      <c r="B134" s="516"/>
      <c r="C134" s="263"/>
      <c r="D134" s="263"/>
      <c r="E134" s="263"/>
      <c r="F134" s="274"/>
      <c r="G134" s="264"/>
      <c r="H134" s="264"/>
      <c r="I134" s="264"/>
      <c r="J134" s="264"/>
      <c r="K134" s="264"/>
      <c r="L134" s="264"/>
      <c r="M134" s="264"/>
      <c r="N134" s="264"/>
      <c r="P134" s="264"/>
      <c r="Q134" s="264"/>
      <c r="R134" s="264"/>
      <c r="S134" s="264"/>
      <c r="T134" s="264"/>
      <c r="U134" s="264"/>
      <c r="V134" s="264"/>
    </row>
    <row r="135" spans="1:22" ht="15.95" customHeight="1">
      <c r="A135" s="456" t="s">
        <v>350</v>
      </c>
      <c r="B135" s="456"/>
      <c r="C135" s="456"/>
      <c r="D135" s="456"/>
      <c r="E135" s="456"/>
      <c r="F135" s="456"/>
      <c r="G135" s="456"/>
      <c r="H135" s="456"/>
      <c r="I135" s="456"/>
      <c r="J135" s="456"/>
      <c r="K135" s="456"/>
      <c r="L135" s="456"/>
      <c r="M135" s="456"/>
      <c r="N135" s="456"/>
      <c r="P135" s="456"/>
      <c r="Q135" s="456"/>
      <c r="R135" s="456"/>
      <c r="S135" s="456"/>
      <c r="T135" s="456"/>
      <c r="U135" s="456"/>
      <c r="V135" s="456"/>
    </row>
    <row r="136" spans="1:22" ht="15.95" customHeight="1">
      <c r="A136" s="453" t="s">
        <v>550</v>
      </c>
      <c r="B136" s="453"/>
      <c r="C136" s="453"/>
      <c r="D136" s="453"/>
      <c r="E136" s="453"/>
      <c r="F136" s="453"/>
      <c r="G136" s="453"/>
      <c r="H136" s="453"/>
      <c r="I136" s="453"/>
      <c r="J136" s="453"/>
      <c r="K136" s="453"/>
      <c r="L136" s="453"/>
      <c r="M136" s="453"/>
      <c r="N136" s="453"/>
      <c r="P136" s="453"/>
      <c r="Q136" s="453"/>
      <c r="R136" s="453"/>
      <c r="S136" s="453"/>
      <c r="T136" s="453"/>
      <c r="U136" s="453"/>
      <c r="V136" s="453"/>
    </row>
    <row r="137" spans="1:22" ht="15.95" customHeight="1">
      <c r="A137" s="455" t="s">
        <v>590</v>
      </c>
      <c r="B137" s="455"/>
      <c r="C137" s="455"/>
      <c r="D137" s="455"/>
      <c r="E137" s="455"/>
      <c r="F137" s="455"/>
      <c r="G137" s="455"/>
      <c r="H137" s="455"/>
      <c r="I137" s="455"/>
      <c r="J137" s="455"/>
      <c r="K137" s="455"/>
      <c r="L137" s="455"/>
      <c r="M137" s="455"/>
      <c r="N137" s="455"/>
      <c r="P137" s="455"/>
      <c r="Q137" s="455"/>
      <c r="R137" s="455"/>
      <c r="S137" s="455"/>
      <c r="T137" s="455"/>
      <c r="U137" s="455"/>
      <c r="V137" s="455"/>
    </row>
    <row r="138" spans="1:22" ht="15.95" customHeight="1">
      <c r="F138" s="457"/>
      <c r="G138" s="456"/>
      <c r="H138" s="458"/>
      <c r="I138" s="456"/>
      <c r="J138" s="458"/>
      <c r="K138" s="456"/>
      <c r="L138" s="458"/>
      <c r="M138" s="456"/>
      <c r="N138" s="458"/>
      <c r="P138" s="458"/>
      <c r="Q138" s="456"/>
      <c r="R138" s="458"/>
      <c r="S138" s="456"/>
      <c r="T138" s="458"/>
      <c r="U138" s="456"/>
      <c r="V138" s="458"/>
    </row>
    <row r="139" spans="1:22" ht="15.95" customHeight="1">
      <c r="F139" s="457"/>
      <c r="G139" s="456"/>
      <c r="H139" s="458"/>
      <c r="I139" s="456"/>
      <c r="J139" s="458"/>
      <c r="K139" s="456"/>
      <c r="L139" s="458"/>
      <c r="M139" s="456"/>
      <c r="N139" s="458"/>
      <c r="P139" s="458"/>
      <c r="Q139" s="456"/>
      <c r="R139" s="458"/>
      <c r="S139" s="456"/>
      <c r="T139" s="458"/>
      <c r="U139" s="456"/>
      <c r="V139" s="458"/>
    </row>
    <row r="140" spans="1:22" ht="15.95" customHeight="1">
      <c r="F140" s="286"/>
      <c r="G140" s="287"/>
      <c r="H140" s="635" t="s">
        <v>352</v>
      </c>
      <c r="I140" s="635"/>
      <c r="J140" s="635"/>
      <c r="K140" s="288"/>
      <c r="L140" s="635" t="s">
        <v>353</v>
      </c>
      <c r="M140" s="635"/>
      <c r="N140" s="635"/>
      <c r="P140" s="635" t="s">
        <v>352</v>
      </c>
      <c r="Q140" s="635"/>
      <c r="R140" s="635"/>
      <c r="S140" s="288"/>
      <c r="T140" s="635" t="s">
        <v>353</v>
      </c>
      <c r="U140" s="635"/>
      <c r="V140" s="635"/>
    </row>
    <row r="141" spans="1:22" ht="15.95" customHeight="1">
      <c r="F141" s="462"/>
      <c r="G141" s="463"/>
      <c r="H141" s="291" t="s">
        <v>589</v>
      </c>
      <c r="I141" s="464"/>
      <c r="J141" s="291" t="s">
        <v>236</v>
      </c>
      <c r="K141" s="464"/>
      <c r="L141" s="291" t="s">
        <v>589</v>
      </c>
      <c r="M141" s="464"/>
      <c r="N141" s="291" t="s">
        <v>236</v>
      </c>
      <c r="P141" s="291" t="s">
        <v>236</v>
      </c>
      <c r="Q141" s="464"/>
      <c r="R141" s="291" t="s">
        <v>237</v>
      </c>
      <c r="S141" s="465"/>
      <c r="T141" s="291" t="s">
        <v>236</v>
      </c>
      <c r="U141" s="464"/>
      <c r="V141" s="291" t="s">
        <v>237</v>
      </c>
    </row>
    <row r="142" spans="1:22" ht="15.95" customHeight="1">
      <c r="F142" s="565"/>
      <c r="G142" s="463"/>
      <c r="H142" s="236" t="s">
        <v>239</v>
      </c>
      <c r="I142" s="464"/>
      <c r="J142" s="236" t="s">
        <v>239</v>
      </c>
      <c r="K142" s="464"/>
      <c r="L142" s="236" t="s">
        <v>239</v>
      </c>
      <c r="M142" s="464"/>
      <c r="N142" s="236" t="s">
        <v>239</v>
      </c>
      <c r="P142" s="236" t="s">
        <v>239</v>
      </c>
      <c r="Q142" s="464"/>
      <c r="R142" s="236" t="s">
        <v>239</v>
      </c>
      <c r="S142" s="465"/>
      <c r="T142" s="236" t="s">
        <v>239</v>
      </c>
      <c r="U142" s="464"/>
      <c r="V142" s="236" t="s">
        <v>239</v>
      </c>
    </row>
    <row r="144" spans="1:22" ht="15.95" customHeight="1">
      <c r="A144" s="482" t="s">
        <v>443</v>
      </c>
      <c r="B144" s="480"/>
      <c r="C144" s="486"/>
      <c r="D144" s="486"/>
      <c r="E144" s="486"/>
      <c r="F144" s="494"/>
      <c r="G144" s="492"/>
      <c r="H144" s="495"/>
      <c r="I144" s="496"/>
      <c r="J144" s="495"/>
      <c r="K144" s="496"/>
      <c r="L144" s="495"/>
      <c r="M144" s="496"/>
      <c r="N144" s="495"/>
      <c r="P144" s="495"/>
      <c r="Q144" s="496"/>
      <c r="R144" s="495"/>
      <c r="S144" s="496"/>
      <c r="T144" s="495"/>
      <c r="U144" s="496"/>
      <c r="V144" s="495"/>
    </row>
    <row r="145" spans="1:22" ht="15.95" customHeight="1">
      <c r="A145" s="497" t="s">
        <v>444</v>
      </c>
      <c r="B145" s="498"/>
      <c r="D145" s="499"/>
      <c r="E145" s="500"/>
      <c r="F145" s="501"/>
      <c r="G145" s="502"/>
      <c r="H145" s="474"/>
      <c r="I145" s="503"/>
      <c r="J145" s="474"/>
      <c r="K145" s="503"/>
      <c r="L145" s="474"/>
      <c r="M145" s="503"/>
      <c r="N145" s="474"/>
      <c r="P145" s="474"/>
      <c r="Q145" s="503"/>
      <c r="R145" s="474"/>
      <c r="S145" s="503"/>
      <c r="T145" s="474"/>
      <c r="U145" s="503"/>
      <c r="V145" s="474"/>
    </row>
    <row r="146" spans="1:22" ht="15.95" customHeight="1">
      <c r="A146" s="504"/>
      <c r="B146" s="505" t="s">
        <v>480</v>
      </c>
      <c r="C146" s="489"/>
      <c r="D146" s="506"/>
      <c r="E146" s="507"/>
      <c r="F146" s="481"/>
      <c r="G146" s="502"/>
      <c r="H146" s="470"/>
      <c r="J146" s="470">
        <v>259722634</v>
      </c>
      <c r="L146" s="470"/>
      <c r="N146" s="470">
        <v>1041319</v>
      </c>
      <c r="P146" s="470">
        <v>259722634</v>
      </c>
      <c r="Q146" s="470">
        <v>0</v>
      </c>
      <c r="R146" s="470">
        <v>419687036</v>
      </c>
      <c r="S146" s="470">
        <v>0</v>
      </c>
      <c r="T146" s="470">
        <v>1041319</v>
      </c>
      <c r="U146" s="470" t="e">
        <v>#REF!</v>
      </c>
      <c r="V146" s="470">
        <v>115845921.76000001</v>
      </c>
    </row>
    <row r="147" spans="1:22" ht="15.95" customHeight="1">
      <c r="A147" s="497" t="s">
        <v>481</v>
      </c>
      <c r="B147" s="508"/>
      <c r="D147" s="499"/>
      <c r="E147" s="509"/>
      <c r="F147" s="481"/>
      <c r="G147" s="502"/>
      <c r="H147" s="470"/>
      <c r="J147" s="470"/>
      <c r="L147" s="470"/>
      <c r="N147" s="470"/>
      <c r="P147" s="470"/>
      <c r="R147" s="470"/>
      <c r="T147" s="470"/>
      <c r="V147" s="470"/>
    </row>
    <row r="148" spans="1:22" ht="15.95" customHeight="1">
      <c r="A148" s="504"/>
      <c r="B148" s="505" t="s">
        <v>475</v>
      </c>
      <c r="D148" s="499"/>
      <c r="E148" s="509"/>
      <c r="F148" s="481"/>
      <c r="G148" s="502"/>
      <c r="H148" s="470"/>
      <c r="J148" s="470">
        <v>0</v>
      </c>
      <c r="L148" s="470"/>
      <c r="N148" s="470">
        <v>0</v>
      </c>
      <c r="P148" s="470">
        <v>0</v>
      </c>
      <c r="Q148" s="470">
        <v>0</v>
      </c>
      <c r="R148" s="470">
        <v>2121005878</v>
      </c>
      <c r="S148" s="470">
        <v>0</v>
      </c>
      <c r="T148" s="470">
        <v>0</v>
      </c>
      <c r="U148" s="470" t="e">
        <v>#REF!</v>
      </c>
      <c r="V148" s="470">
        <v>161494509.11000001</v>
      </c>
    </row>
    <row r="149" spans="1:22" ht="15.95" customHeight="1">
      <c r="A149" s="504" t="s">
        <v>578</v>
      </c>
      <c r="B149" s="498"/>
      <c r="C149" s="510"/>
      <c r="D149" s="511"/>
      <c r="E149" s="512"/>
      <c r="F149" s="501"/>
      <c r="G149" s="502"/>
      <c r="H149" s="454"/>
      <c r="I149" s="454"/>
      <c r="J149" s="454"/>
      <c r="K149" s="454"/>
      <c r="L149" s="454"/>
      <c r="M149" s="454"/>
      <c r="N149" s="454"/>
      <c r="P149" s="454"/>
      <c r="Q149" s="454"/>
      <c r="R149" s="454"/>
      <c r="S149" s="454"/>
      <c r="T149" s="454"/>
      <c r="U149" s="454"/>
      <c r="V149" s="454"/>
    </row>
    <row r="150" spans="1:22" ht="15.95" customHeight="1">
      <c r="A150" s="504"/>
      <c r="B150" s="498" t="s">
        <v>579</v>
      </c>
      <c r="C150" s="510"/>
      <c r="D150" s="511"/>
      <c r="E150" s="512"/>
      <c r="F150" s="501"/>
      <c r="G150" s="502"/>
      <c r="H150" s="470"/>
      <c r="J150" s="470">
        <v>0</v>
      </c>
      <c r="L150" s="470"/>
      <c r="N150" s="470">
        <v>4335619244</v>
      </c>
      <c r="P150" s="470">
        <v>0</v>
      </c>
      <c r="Q150" s="470">
        <v>0</v>
      </c>
      <c r="R150" s="470">
        <v>266191677</v>
      </c>
      <c r="S150" s="470">
        <v>0</v>
      </c>
      <c r="T150" s="470">
        <v>4335619244</v>
      </c>
      <c r="U150" s="470" t="e">
        <v>#REF!</v>
      </c>
      <c r="V150" s="470">
        <v>267219274</v>
      </c>
    </row>
    <row r="151" spans="1:22" ht="15.95" customHeight="1">
      <c r="A151" s="504" t="s">
        <v>467</v>
      </c>
      <c r="B151" s="498"/>
      <c r="C151" s="510"/>
      <c r="D151" s="511"/>
      <c r="E151" s="512"/>
      <c r="F151" s="501"/>
      <c r="G151" s="502"/>
      <c r="H151" s="470"/>
      <c r="J151" s="470">
        <v>0</v>
      </c>
      <c r="L151" s="470"/>
      <c r="N151" s="470">
        <v>142500003</v>
      </c>
      <c r="P151" s="470">
        <v>0</v>
      </c>
      <c r="Q151" s="470">
        <v>0</v>
      </c>
      <c r="R151" s="470">
        <v>0</v>
      </c>
      <c r="S151" s="470">
        <v>0</v>
      </c>
      <c r="T151" s="470">
        <v>142500003</v>
      </c>
      <c r="U151" s="470" t="e">
        <v>#REF!</v>
      </c>
      <c r="V151" s="470">
        <v>0</v>
      </c>
    </row>
    <row r="152" spans="1:22" ht="15.95" customHeight="1">
      <c r="A152" s="513" t="s">
        <v>468</v>
      </c>
      <c r="B152" s="498"/>
      <c r="C152" s="510"/>
      <c r="D152" s="511"/>
      <c r="E152" s="512"/>
      <c r="F152" s="501"/>
      <c r="G152" s="502"/>
      <c r="H152" s="470"/>
      <c r="J152" s="470">
        <v>0</v>
      </c>
      <c r="L152" s="470"/>
      <c r="N152" s="470">
        <v>240000000</v>
      </c>
      <c r="P152" s="470">
        <v>0</v>
      </c>
      <c r="R152" s="470">
        <v>0</v>
      </c>
      <c r="T152" s="470">
        <v>240000000</v>
      </c>
      <c r="V152" s="470">
        <v>0</v>
      </c>
    </row>
    <row r="153" spans="1:22" ht="15.95" customHeight="1">
      <c r="A153" s="513" t="s">
        <v>482</v>
      </c>
      <c r="B153" s="498"/>
      <c r="C153" s="510"/>
      <c r="D153" s="511"/>
      <c r="E153" s="512"/>
      <c r="F153" s="501"/>
      <c r="G153" s="502"/>
      <c r="H153" s="470"/>
      <c r="J153" s="470">
        <v>193597273</v>
      </c>
      <c r="L153" s="470"/>
      <c r="N153" s="470">
        <v>0</v>
      </c>
      <c r="P153" s="470">
        <v>193597273</v>
      </c>
      <c r="R153" s="470">
        <v>0</v>
      </c>
      <c r="T153" s="470">
        <v>0</v>
      </c>
      <c r="V153" s="470">
        <v>0</v>
      </c>
    </row>
    <row r="154" spans="1:22" ht="15.95" customHeight="1">
      <c r="A154" s="513" t="s">
        <v>554</v>
      </c>
      <c r="B154" s="498"/>
      <c r="C154" s="510"/>
      <c r="D154" s="511"/>
      <c r="E154" s="512"/>
      <c r="F154" s="501"/>
      <c r="G154" s="502"/>
      <c r="H154" s="470"/>
      <c r="J154" s="470">
        <v>0</v>
      </c>
      <c r="L154" s="470"/>
      <c r="N154" s="470">
        <v>4480999980</v>
      </c>
      <c r="P154" s="470">
        <v>0</v>
      </c>
      <c r="R154" s="470">
        <v>0</v>
      </c>
      <c r="T154" s="470">
        <v>4480999980</v>
      </c>
      <c r="V154" s="470">
        <v>0</v>
      </c>
    </row>
    <row r="155" spans="1:22" ht="15.95" customHeight="1">
      <c r="A155" s="513" t="s">
        <v>555</v>
      </c>
      <c r="B155" s="498"/>
      <c r="C155" s="510"/>
      <c r="D155" s="511"/>
      <c r="E155" s="512"/>
      <c r="F155" s="501"/>
      <c r="G155" s="502"/>
      <c r="H155" s="470"/>
      <c r="J155" s="470">
        <v>0</v>
      </c>
      <c r="L155" s="470"/>
      <c r="N155" s="470">
        <v>0</v>
      </c>
      <c r="P155" s="470">
        <v>0</v>
      </c>
      <c r="R155" s="470">
        <v>166788542</v>
      </c>
      <c r="T155" s="470">
        <v>0</v>
      </c>
      <c r="V155" s="470">
        <v>157129088</v>
      </c>
    </row>
    <row r="156" spans="1:22" ht="15.95" customHeight="1">
      <c r="A156" s="513"/>
      <c r="B156" s="498"/>
      <c r="C156" s="510"/>
      <c r="D156" s="511"/>
      <c r="E156" s="512"/>
      <c r="F156" s="501"/>
      <c r="G156" s="502"/>
      <c r="H156" s="470"/>
      <c r="J156" s="470"/>
      <c r="L156" s="470"/>
      <c r="N156" s="470"/>
      <c r="P156" s="470"/>
      <c r="R156" s="470"/>
      <c r="T156" s="470"/>
      <c r="V156" s="470"/>
    </row>
    <row r="157" spans="1:22" ht="15.95" customHeight="1">
      <c r="A157" s="513"/>
      <c r="B157" s="498"/>
      <c r="C157" s="510"/>
      <c r="D157" s="511"/>
      <c r="E157" s="512"/>
      <c r="F157" s="501"/>
      <c r="G157" s="502"/>
      <c r="H157" s="470"/>
      <c r="J157" s="470"/>
      <c r="L157" s="470"/>
      <c r="N157" s="470"/>
      <c r="P157" s="470"/>
      <c r="R157" s="470"/>
      <c r="T157" s="470"/>
      <c r="V157" s="470"/>
    </row>
    <row r="158" spans="1:22" ht="15.95" customHeight="1">
      <c r="A158" s="513"/>
      <c r="B158" s="498"/>
      <c r="C158" s="510"/>
      <c r="D158" s="511"/>
      <c r="E158" s="512"/>
      <c r="F158" s="501"/>
      <c r="G158" s="502"/>
      <c r="H158" s="470"/>
      <c r="J158" s="470"/>
      <c r="L158" s="470"/>
      <c r="N158" s="470"/>
      <c r="P158" s="470"/>
      <c r="R158" s="470"/>
      <c r="T158" s="470"/>
      <c r="V158" s="470"/>
    </row>
    <row r="159" spans="1:22" ht="15.95" customHeight="1">
      <c r="A159" s="513"/>
      <c r="B159" s="498"/>
      <c r="C159" s="510"/>
      <c r="D159" s="511"/>
      <c r="E159" s="512"/>
      <c r="F159" s="501"/>
      <c r="G159" s="502"/>
      <c r="H159" s="470"/>
      <c r="J159" s="470"/>
      <c r="L159" s="470"/>
      <c r="N159" s="470"/>
      <c r="P159" s="470"/>
      <c r="R159" s="470"/>
      <c r="T159" s="470"/>
      <c r="V159" s="470"/>
    </row>
    <row r="160" spans="1:22" ht="15.95" customHeight="1">
      <c r="A160" s="513"/>
      <c r="B160" s="498"/>
      <c r="C160" s="510"/>
      <c r="D160" s="511"/>
      <c r="E160" s="512"/>
      <c r="F160" s="501"/>
      <c r="G160" s="502"/>
      <c r="H160" s="470"/>
      <c r="J160" s="470"/>
      <c r="L160" s="470"/>
      <c r="N160" s="470"/>
      <c r="P160" s="470"/>
      <c r="R160" s="470"/>
      <c r="T160" s="470"/>
      <c r="V160" s="470"/>
    </row>
    <row r="161" spans="1:22" ht="15.95" customHeight="1">
      <c r="A161" s="513"/>
      <c r="B161" s="498"/>
      <c r="C161" s="510"/>
      <c r="D161" s="511"/>
      <c r="E161" s="512"/>
      <c r="F161" s="501"/>
      <c r="G161" s="502"/>
      <c r="H161" s="470"/>
      <c r="J161" s="470"/>
      <c r="L161" s="470"/>
      <c r="N161" s="470"/>
      <c r="P161" s="470"/>
      <c r="R161" s="470"/>
      <c r="T161" s="470"/>
      <c r="V161" s="470"/>
    </row>
    <row r="162" spans="1:22" ht="15.95" customHeight="1">
      <c r="A162" s="513"/>
      <c r="B162" s="498"/>
      <c r="C162" s="510"/>
      <c r="D162" s="511"/>
      <c r="E162" s="512"/>
      <c r="F162" s="501"/>
      <c r="G162" s="502"/>
      <c r="H162" s="470"/>
      <c r="J162" s="470"/>
      <c r="L162" s="470"/>
      <c r="N162" s="470"/>
      <c r="P162" s="470"/>
      <c r="R162" s="470"/>
      <c r="T162" s="470"/>
      <c r="V162" s="470"/>
    </row>
    <row r="163" spans="1:22" ht="15.95" customHeight="1">
      <c r="A163" s="513"/>
      <c r="B163" s="498"/>
      <c r="C163" s="510"/>
      <c r="D163" s="511"/>
      <c r="E163" s="512"/>
      <c r="F163" s="501"/>
      <c r="G163" s="502"/>
      <c r="H163" s="470"/>
      <c r="J163" s="470"/>
      <c r="L163" s="470"/>
      <c r="N163" s="470"/>
      <c r="P163" s="470"/>
      <c r="R163" s="470"/>
      <c r="T163" s="470"/>
      <c r="V163" s="470"/>
    </row>
    <row r="164" spans="1:22" ht="15.95" customHeight="1">
      <c r="A164" s="513"/>
      <c r="B164" s="498"/>
      <c r="C164" s="510"/>
      <c r="D164" s="511"/>
      <c r="E164" s="512"/>
      <c r="F164" s="501"/>
      <c r="G164" s="502"/>
      <c r="H164" s="470"/>
      <c r="J164" s="470"/>
      <c r="L164" s="470"/>
      <c r="N164" s="470"/>
      <c r="P164" s="470"/>
      <c r="R164" s="470"/>
      <c r="T164" s="470"/>
      <c r="V164" s="470"/>
    </row>
    <row r="165" spans="1:22" ht="15.95" customHeight="1">
      <c r="A165" s="513"/>
      <c r="B165" s="498"/>
      <c r="C165" s="510"/>
      <c r="D165" s="511"/>
      <c r="E165" s="512"/>
      <c r="F165" s="501"/>
      <c r="G165" s="502"/>
      <c r="H165" s="470"/>
      <c r="J165" s="470"/>
      <c r="L165" s="470"/>
      <c r="N165" s="470"/>
      <c r="P165" s="470"/>
      <c r="R165" s="470"/>
      <c r="T165" s="470"/>
      <c r="V165" s="470"/>
    </row>
    <row r="166" spans="1:22" ht="15.95" customHeight="1">
      <c r="A166" s="513"/>
      <c r="B166" s="498"/>
      <c r="C166" s="510"/>
      <c r="D166" s="511"/>
      <c r="E166" s="512"/>
      <c r="F166" s="501"/>
      <c r="G166" s="502"/>
      <c r="H166" s="470"/>
      <c r="J166" s="470"/>
      <c r="L166" s="470"/>
      <c r="N166" s="470"/>
      <c r="P166" s="470"/>
      <c r="R166" s="470"/>
      <c r="T166" s="470"/>
      <c r="V166" s="470"/>
    </row>
    <row r="167" spans="1:22" ht="15.95" customHeight="1">
      <c r="A167" s="513"/>
      <c r="B167" s="498"/>
      <c r="C167" s="510"/>
      <c r="D167" s="511"/>
      <c r="E167" s="512"/>
      <c r="F167" s="501"/>
      <c r="G167" s="502"/>
      <c r="H167" s="470"/>
      <c r="J167" s="470"/>
      <c r="L167" s="470"/>
      <c r="N167" s="470"/>
      <c r="P167" s="470"/>
      <c r="R167" s="470"/>
      <c r="T167" s="470"/>
      <c r="V167" s="470"/>
    </row>
    <row r="168" spans="1:22" ht="15.95" customHeight="1">
      <c r="A168" s="513"/>
      <c r="B168" s="498"/>
      <c r="C168" s="510"/>
      <c r="D168" s="511"/>
      <c r="E168" s="512"/>
      <c r="F168" s="501"/>
      <c r="G168" s="502"/>
      <c r="H168" s="470"/>
      <c r="J168" s="470"/>
      <c r="L168" s="470"/>
      <c r="N168" s="470"/>
      <c r="P168" s="470"/>
      <c r="R168" s="470"/>
      <c r="T168" s="470"/>
      <c r="V168" s="470"/>
    </row>
    <row r="169" spans="1:22" ht="15.95" customHeight="1">
      <c r="A169" s="513"/>
      <c r="B169" s="498"/>
      <c r="C169" s="510"/>
      <c r="D169" s="511"/>
      <c r="E169" s="512"/>
      <c r="F169" s="501"/>
      <c r="G169" s="502"/>
      <c r="H169" s="470"/>
      <c r="J169" s="470"/>
      <c r="L169" s="470"/>
      <c r="N169" s="470"/>
      <c r="P169" s="470"/>
      <c r="R169" s="470"/>
      <c r="T169" s="470"/>
      <c r="V169" s="470"/>
    </row>
    <row r="170" spans="1:22" ht="15.95" customHeight="1">
      <c r="A170" s="513"/>
      <c r="B170" s="498"/>
      <c r="C170" s="510"/>
      <c r="D170" s="511"/>
      <c r="E170" s="512"/>
      <c r="F170" s="501"/>
      <c r="G170" s="502"/>
      <c r="H170" s="470"/>
      <c r="J170" s="470"/>
      <c r="L170" s="470"/>
      <c r="N170" s="470"/>
      <c r="P170" s="470"/>
      <c r="R170" s="470"/>
      <c r="T170" s="470"/>
      <c r="V170" s="470"/>
    </row>
    <row r="171" spans="1:22" ht="15.95" customHeight="1">
      <c r="A171" s="513"/>
      <c r="B171" s="498"/>
      <c r="C171" s="510"/>
      <c r="D171" s="511"/>
      <c r="E171" s="512"/>
      <c r="F171" s="501"/>
      <c r="G171" s="502"/>
      <c r="H171" s="470"/>
      <c r="J171" s="470"/>
      <c r="L171" s="470"/>
      <c r="N171" s="470"/>
      <c r="P171" s="470"/>
      <c r="R171" s="470"/>
      <c r="T171" s="470"/>
      <c r="V171" s="470"/>
    </row>
    <row r="172" spans="1:22" ht="15.95" customHeight="1">
      <c r="A172" s="513"/>
      <c r="B172" s="498"/>
      <c r="C172" s="510"/>
      <c r="D172" s="511"/>
      <c r="E172" s="512"/>
      <c r="F172" s="501"/>
      <c r="G172" s="502"/>
      <c r="H172" s="470"/>
      <c r="J172" s="470"/>
      <c r="L172" s="470"/>
      <c r="N172" s="470"/>
      <c r="P172" s="470"/>
      <c r="R172" s="470"/>
      <c r="T172" s="470"/>
      <c r="V172" s="470"/>
    </row>
    <row r="173" spans="1:22" ht="15.95" customHeight="1">
      <c r="A173" s="513"/>
      <c r="B173" s="498"/>
      <c r="C173" s="510"/>
      <c r="D173" s="511"/>
      <c r="E173" s="512"/>
      <c r="F173" s="501"/>
      <c r="G173" s="502"/>
      <c r="H173" s="470"/>
      <c r="J173" s="470"/>
      <c r="L173" s="470"/>
      <c r="N173" s="470"/>
      <c r="P173" s="470"/>
      <c r="R173" s="470"/>
      <c r="T173" s="470"/>
      <c r="V173" s="470"/>
    </row>
    <row r="174" spans="1:22" ht="15.95" customHeight="1">
      <c r="A174" s="513"/>
      <c r="B174" s="498"/>
      <c r="C174" s="510"/>
      <c r="D174" s="511"/>
      <c r="E174" s="512"/>
      <c r="F174" s="501"/>
      <c r="G174" s="502"/>
      <c r="H174" s="470"/>
      <c r="J174" s="470"/>
      <c r="L174" s="470"/>
      <c r="N174" s="470"/>
      <c r="P174" s="470"/>
      <c r="R174" s="470"/>
      <c r="T174" s="470"/>
      <c r="V174" s="470"/>
    </row>
    <row r="175" spans="1:22" ht="15.95" customHeight="1">
      <c r="A175" s="513"/>
      <c r="B175" s="498"/>
      <c r="C175" s="510"/>
      <c r="D175" s="511"/>
      <c r="E175" s="512"/>
      <c r="F175" s="501"/>
      <c r="G175" s="502"/>
      <c r="H175" s="470"/>
      <c r="J175" s="470"/>
      <c r="L175" s="470"/>
      <c r="N175" s="470"/>
      <c r="P175" s="470"/>
      <c r="R175" s="470"/>
      <c r="T175" s="470"/>
      <c r="V175" s="470"/>
    </row>
    <row r="176" spans="1:22" ht="15.95" customHeight="1">
      <c r="A176" s="513"/>
      <c r="B176" s="498"/>
      <c r="C176" s="510"/>
      <c r="D176" s="511"/>
      <c r="E176" s="512"/>
      <c r="F176" s="501"/>
      <c r="G176" s="502"/>
      <c r="H176" s="470"/>
      <c r="J176" s="470"/>
      <c r="L176" s="470"/>
      <c r="N176" s="470"/>
      <c r="P176" s="470"/>
      <c r="R176" s="470"/>
      <c r="T176" s="470"/>
      <c r="V176" s="470"/>
    </row>
    <row r="200" spans="1:22" ht="15.95" customHeight="1">
      <c r="A200" s="515" t="s">
        <v>532</v>
      </c>
      <c r="B200" s="262"/>
      <c r="C200" s="263"/>
      <c r="D200" s="263"/>
      <c r="E200" s="263"/>
      <c r="F200" s="274"/>
      <c r="G200" s="263"/>
      <c r="H200" s="264"/>
      <c r="I200" s="264"/>
      <c r="J200" s="264"/>
      <c r="K200" s="264"/>
      <c r="L200" s="264"/>
      <c r="M200" s="264"/>
      <c r="N200" s="264"/>
      <c r="P200" s="264"/>
      <c r="Q200" s="264"/>
      <c r="R200" s="264"/>
      <c r="S200" s="264"/>
      <c r="T200" s="264"/>
      <c r="U200" s="264"/>
      <c r="V200" s="264"/>
    </row>
  </sheetData>
  <mergeCells count="12">
    <mergeCell ref="P6:R6"/>
    <mergeCell ref="T6:V6"/>
    <mergeCell ref="P73:R73"/>
    <mergeCell ref="T73:V73"/>
    <mergeCell ref="P140:R140"/>
    <mergeCell ref="T140:V140"/>
    <mergeCell ref="H140:J140"/>
    <mergeCell ref="L140:N140"/>
    <mergeCell ref="H6:J6"/>
    <mergeCell ref="L6:N6"/>
    <mergeCell ref="H73:J73"/>
    <mergeCell ref="L73:N73"/>
  </mergeCells>
  <pageMargins left="0.8" right="0.5" top="0.5" bottom="0.6" header="0.49" footer="0.4"/>
  <pageSetup paperSize="9" scale="76" firstPageNumber="11" orientation="portrait" useFirstPageNumber="1" horizontalDpi="1200" verticalDpi="1200" r:id="rId1"/>
  <headerFooter>
    <oddFooter>&amp;R&amp;"Arial,Regular"&amp;9&amp;P</oddFooter>
  </headerFooter>
  <rowBreaks count="2" manualBreakCount="2">
    <brk id="67" max="16383" man="1"/>
    <brk id="13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Y146"/>
  <sheetViews>
    <sheetView zoomScale="115" zoomScaleNormal="115" zoomScaleSheetLayoutView="100" workbookViewId="0">
      <selection activeCell="D17" sqref="D17"/>
    </sheetView>
  </sheetViews>
  <sheetFormatPr defaultColWidth="9.33203125" defaultRowHeight="18"/>
  <cols>
    <col min="1" max="2" width="1.83203125" style="159" customWidth="1"/>
    <col min="3" max="3" width="45" style="159" customWidth="1"/>
    <col min="4" max="4" width="8.1640625" style="163" bestFit="1" customWidth="1"/>
    <col min="5" max="5" width="1" style="159" customWidth="1"/>
    <col min="6" max="6" width="13.83203125" style="164" customWidth="1"/>
    <col min="7" max="7" width="0.6640625" style="165" customWidth="1"/>
    <col min="8" max="8" width="13.83203125" style="164" customWidth="1"/>
    <col min="9" max="9" width="0.6640625" style="165" customWidth="1"/>
    <col min="10" max="10" width="13.83203125" style="164" customWidth="1"/>
    <col min="11" max="11" width="0.83203125" style="165" customWidth="1"/>
    <col min="12" max="12" width="13.83203125" style="164" customWidth="1"/>
    <col min="13" max="16384" width="9.33203125" style="159"/>
  </cols>
  <sheetData>
    <row r="1" spans="1:207">
      <c r="A1" s="155" t="s">
        <v>171</v>
      </c>
      <c r="B1" s="156"/>
      <c r="C1" s="156"/>
      <c r="D1" s="156"/>
      <c r="E1" s="156"/>
      <c r="F1" s="157"/>
      <c r="G1" s="158"/>
      <c r="H1" s="157"/>
      <c r="I1" s="158"/>
      <c r="J1" s="157"/>
      <c r="K1" s="158"/>
      <c r="L1" s="157"/>
    </row>
    <row r="2" spans="1:207">
      <c r="A2" s="155" t="s">
        <v>104</v>
      </c>
      <c r="B2" s="156"/>
      <c r="C2" s="156"/>
      <c r="D2" s="156"/>
      <c r="E2" s="156"/>
      <c r="F2" s="157"/>
      <c r="G2" s="158"/>
      <c r="H2" s="157"/>
      <c r="I2" s="158"/>
      <c r="J2" s="157"/>
      <c r="K2" s="158"/>
      <c r="L2" s="157"/>
    </row>
    <row r="3" spans="1:207">
      <c r="A3" s="160" t="str">
        <f>'11HRD(T)'!A3</f>
        <v>สำหรับปีสิ้นสุดวันที่ 31 ธันวาคม พ.ศ. 2560</v>
      </c>
      <c r="B3" s="161"/>
      <c r="C3" s="161"/>
      <c r="D3" s="161"/>
      <c r="E3" s="161"/>
      <c r="F3" s="162"/>
      <c r="G3" s="162"/>
      <c r="H3" s="162"/>
      <c r="I3" s="162"/>
      <c r="J3" s="162"/>
      <c r="K3" s="162"/>
      <c r="L3" s="162"/>
    </row>
    <row r="4" spans="1:207">
      <c r="C4" s="159" t="s">
        <v>45</v>
      </c>
    </row>
    <row r="5" spans="1:207">
      <c r="A5" s="166"/>
      <c r="B5" s="166"/>
      <c r="C5" s="166"/>
      <c r="D5" s="167"/>
      <c r="E5" s="166"/>
      <c r="F5" s="623" t="s">
        <v>103</v>
      </c>
      <c r="G5" s="623"/>
      <c r="H5" s="623"/>
      <c r="I5" s="168"/>
      <c r="J5" s="623" t="s">
        <v>170</v>
      </c>
      <c r="K5" s="623"/>
      <c r="L5" s="623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/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  <c r="CJ5" s="166"/>
      <c r="CK5" s="166"/>
      <c r="CL5" s="166"/>
      <c r="CM5" s="166"/>
      <c r="CN5" s="166"/>
      <c r="CO5" s="166"/>
      <c r="CP5" s="166"/>
      <c r="CQ5" s="166"/>
      <c r="CR5" s="166"/>
      <c r="CS5" s="166"/>
      <c r="CT5" s="166"/>
      <c r="CU5" s="166"/>
      <c r="CV5" s="166"/>
      <c r="CW5" s="166"/>
      <c r="CX5" s="166"/>
      <c r="CY5" s="166"/>
      <c r="CZ5" s="166"/>
      <c r="DA5" s="166"/>
      <c r="DB5" s="166"/>
      <c r="DC5" s="166"/>
      <c r="DD5" s="166"/>
      <c r="DE5" s="166"/>
      <c r="DF5" s="166"/>
      <c r="DG5" s="166"/>
      <c r="DH5" s="166"/>
      <c r="DI5" s="166"/>
      <c r="DJ5" s="166"/>
      <c r="DK5" s="166"/>
      <c r="DL5" s="166"/>
      <c r="DM5" s="166"/>
      <c r="DN5" s="166"/>
      <c r="DO5" s="166"/>
      <c r="DP5" s="166"/>
      <c r="DQ5" s="166"/>
      <c r="DR5" s="166"/>
      <c r="DS5" s="166"/>
      <c r="DT5" s="166"/>
      <c r="DU5" s="166"/>
      <c r="DV5" s="166"/>
      <c r="DW5" s="166"/>
      <c r="DX5" s="166"/>
      <c r="DY5" s="166"/>
      <c r="DZ5" s="166"/>
      <c r="EA5" s="166"/>
      <c r="EB5" s="166"/>
      <c r="EC5" s="166"/>
      <c r="ED5" s="166"/>
      <c r="EE5" s="166"/>
      <c r="EF5" s="166"/>
      <c r="EG5" s="166"/>
      <c r="EH5" s="166"/>
      <c r="EI5" s="166"/>
      <c r="EJ5" s="166"/>
      <c r="EK5" s="166"/>
      <c r="EL5" s="166"/>
      <c r="EM5" s="166"/>
      <c r="EN5" s="166"/>
      <c r="EO5" s="166"/>
      <c r="EP5" s="166"/>
      <c r="EQ5" s="166"/>
      <c r="ER5" s="166"/>
      <c r="ES5" s="166"/>
      <c r="ET5" s="166"/>
      <c r="EU5" s="166"/>
      <c r="EV5" s="166"/>
      <c r="EW5" s="166"/>
      <c r="EX5" s="166"/>
      <c r="EY5" s="166"/>
      <c r="EZ5" s="166"/>
      <c r="FA5" s="166"/>
      <c r="FB5" s="166"/>
      <c r="FC5" s="166"/>
      <c r="FD5" s="166"/>
      <c r="FE5" s="166"/>
      <c r="FF5" s="166"/>
      <c r="FG5" s="166"/>
      <c r="FH5" s="166"/>
      <c r="FI5" s="166"/>
      <c r="FJ5" s="166"/>
      <c r="FK5" s="166"/>
      <c r="FL5" s="166"/>
      <c r="FM5" s="166"/>
      <c r="FN5" s="166"/>
      <c r="FO5" s="166"/>
      <c r="FP5" s="166"/>
      <c r="FQ5" s="166"/>
      <c r="FR5" s="166"/>
      <c r="FS5" s="166"/>
      <c r="FT5" s="166"/>
      <c r="FU5" s="166"/>
      <c r="FV5" s="166"/>
      <c r="FW5" s="166"/>
      <c r="FX5" s="166"/>
      <c r="FY5" s="166"/>
      <c r="FZ5" s="166"/>
      <c r="GA5" s="166"/>
      <c r="GB5" s="166"/>
      <c r="GC5" s="166"/>
      <c r="GD5" s="166"/>
      <c r="GE5" s="166"/>
      <c r="GF5" s="166"/>
      <c r="GG5" s="166"/>
      <c r="GH5" s="166"/>
      <c r="GI5" s="166"/>
      <c r="GJ5" s="166"/>
      <c r="GK5" s="166"/>
      <c r="GL5" s="166"/>
      <c r="GM5" s="166"/>
      <c r="GN5" s="166"/>
      <c r="GO5" s="166"/>
      <c r="GP5" s="166"/>
      <c r="GQ5" s="166"/>
      <c r="GR5" s="166"/>
      <c r="GS5" s="166"/>
      <c r="GT5" s="166"/>
      <c r="GU5" s="166"/>
      <c r="GV5" s="166"/>
      <c r="GW5" s="166"/>
      <c r="GX5" s="166"/>
      <c r="GY5" s="166"/>
    </row>
    <row r="6" spans="1:207">
      <c r="A6" s="166"/>
      <c r="B6" s="166"/>
      <c r="C6" s="166"/>
      <c r="D6" s="167"/>
      <c r="E6" s="166"/>
      <c r="F6" s="36" t="s">
        <v>583</v>
      </c>
      <c r="G6" s="37"/>
      <c r="H6" s="36" t="s">
        <v>158</v>
      </c>
      <c r="I6" s="37"/>
      <c r="J6" s="36" t="s">
        <v>583</v>
      </c>
      <c r="K6" s="37"/>
      <c r="L6" s="36" t="s">
        <v>158</v>
      </c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166"/>
      <c r="BA6" s="166"/>
      <c r="BB6" s="166"/>
      <c r="BC6" s="166"/>
      <c r="BD6" s="166"/>
      <c r="BE6" s="166"/>
      <c r="BF6" s="166"/>
      <c r="BG6" s="166"/>
      <c r="BH6" s="166"/>
      <c r="BI6" s="166"/>
      <c r="BJ6" s="166"/>
      <c r="BK6" s="166"/>
      <c r="BL6" s="166"/>
      <c r="BM6" s="166"/>
      <c r="BN6" s="166"/>
      <c r="BO6" s="166"/>
      <c r="BP6" s="166"/>
      <c r="BQ6" s="166"/>
      <c r="BR6" s="166"/>
      <c r="BS6" s="166"/>
      <c r="BT6" s="166"/>
      <c r="BU6" s="166"/>
      <c r="BV6" s="166"/>
      <c r="BW6" s="166"/>
      <c r="BX6" s="166"/>
      <c r="BY6" s="166"/>
      <c r="BZ6" s="166"/>
      <c r="CA6" s="166"/>
      <c r="CB6" s="166"/>
      <c r="CC6" s="166"/>
      <c r="CD6" s="166"/>
      <c r="CE6" s="166"/>
      <c r="CF6" s="166"/>
      <c r="CG6" s="166"/>
      <c r="CH6" s="166"/>
      <c r="CI6" s="166"/>
      <c r="CJ6" s="166"/>
      <c r="CK6" s="166"/>
      <c r="CL6" s="166"/>
      <c r="CM6" s="166"/>
      <c r="CN6" s="166"/>
      <c r="CO6" s="166"/>
      <c r="CP6" s="166"/>
      <c r="CQ6" s="166"/>
      <c r="CR6" s="166"/>
      <c r="CS6" s="166"/>
      <c r="CT6" s="166"/>
      <c r="CU6" s="166"/>
      <c r="CV6" s="166"/>
      <c r="CW6" s="166"/>
      <c r="CX6" s="166"/>
      <c r="CY6" s="166"/>
      <c r="CZ6" s="166"/>
      <c r="DA6" s="166"/>
      <c r="DB6" s="166"/>
      <c r="DC6" s="166"/>
      <c r="DD6" s="166"/>
      <c r="DE6" s="166"/>
      <c r="DF6" s="166"/>
      <c r="DG6" s="166"/>
      <c r="DH6" s="166"/>
      <c r="DI6" s="166"/>
      <c r="DJ6" s="166"/>
      <c r="DK6" s="166"/>
      <c r="DL6" s="166"/>
      <c r="DM6" s="166"/>
      <c r="DN6" s="166"/>
      <c r="DO6" s="166"/>
      <c r="DP6" s="166"/>
      <c r="DQ6" s="166"/>
      <c r="DR6" s="166"/>
      <c r="DS6" s="166"/>
      <c r="DT6" s="166"/>
      <c r="DU6" s="166"/>
      <c r="DV6" s="166"/>
      <c r="DW6" s="166"/>
      <c r="DX6" s="166"/>
      <c r="DY6" s="166"/>
      <c r="DZ6" s="166"/>
      <c r="EA6" s="166"/>
      <c r="EB6" s="166"/>
      <c r="EC6" s="166"/>
      <c r="ED6" s="166"/>
      <c r="EE6" s="166"/>
      <c r="EF6" s="166"/>
      <c r="EG6" s="166"/>
      <c r="EH6" s="166"/>
      <c r="EI6" s="166"/>
      <c r="EJ6" s="166"/>
      <c r="EK6" s="166"/>
      <c r="EL6" s="166"/>
      <c r="EM6" s="166"/>
      <c r="EN6" s="166"/>
      <c r="EO6" s="166"/>
      <c r="EP6" s="166"/>
      <c r="EQ6" s="166"/>
      <c r="ER6" s="166"/>
      <c r="ES6" s="166"/>
      <c r="ET6" s="166"/>
      <c r="EU6" s="166"/>
      <c r="EV6" s="166"/>
      <c r="EW6" s="166"/>
      <c r="EX6" s="166"/>
      <c r="EY6" s="166"/>
      <c r="EZ6" s="166"/>
      <c r="FA6" s="166"/>
      <c r="FB6" s="166"/>
      <c r="FC6" s="166"/>
      <c r="FD6" s="166"/>
      <c r="FE6" s="166"/>
      <c r="FF6" s="166"/>
      <c r="FG6" s="166"/>
      <c r="FH6" s="166"/>
      <c r="FI6" s="166"/>
      <c r="FJ6" s="166"/>
      <c r="FK6" s="166"/>
      <c r="FL6" s="166"/>
      <c r="FM6" s="166"/>
      <c r="FN6" s="166"/>
      <c r="FO6" s="166"/>
      <c r="FP6" s="166"/>
      <c r="FQ6" s="166"/>
      <c r="FR6" s="166"/>
      <c r="FS6" s="166"/>
      <c r="FT6" s="166"/>
      <c r="FU6" s="166"/>
      <c r="FV6" s="166"/>
      <c r="FW6" s="166"/>
      <c r="FX6" s="166"/>
      <c r="FY6" s="166"/>
      <c r="FZ6" s="166"/>
      <c r="GA6" s="166"/>
      <c r="GB6" s="166"/>
      <c r="GC6" s="166"/>
      <c r="GD6" s="166"/>
      <c r="GE6" s="166"/>
      <c r="GF6" s="166"/>
      <c r="GG6" s="166"/>
      <c r="GH6" s="166"/>
      <c r="GI6" s="166"/>
      <c r="GJ6" s="166"/>
      <c r="GK6" s="166"/>
      <c r="GL6" s="166"/>
      <c r="GM6" s="166"/>
      <c r="GN6" s="166"/>
      <c r="GO6" s="166"/>
      <c r="GP6" s="166"/>
      <c r="GQ6" s="166"/>
      <c r="GR6" s="166"/>
      <c r="GS6" s="166"/>
      <c r="GT6" s="166"/>
      <c r="GU6" s="166"/>
      <c r="GV6" s="166"/>
      <c r="GW6" s="166"/>
      <c r="GX6" s="166"/>
      <c r="GY6" s="166"/>
    </row>
    <row r="7" spans="1:207">
      <c r="D7" s="171" t="s">
        <v>2</v>
      </c>
      <c r="F7" s="172" t="s">
        <v>3</v>
      </c>
      <c r="G7" s="170"/>
      <c r="H7" s="172" t="s">
        <v>3</v>
      </c>
      <c r="I7" s="170"/>
      <c r="J7" s="172" t="s">
        <v>3</v>
      </c>
      <c r="K7" s="170"/>
      <c r="L7" s="172" t="s">
        <v>3</v>
      </c>
    </row>
    <row r="8" spans="1:207">
      <c r="A8" s="173" t="s">
        <v>105</v>
      </c>
      <c r="F8" s="174"/>
      <c r="G8" s="175"/>
      <c r="H8" s="174"/>
      <c r="I8" s="176"/>
      <c r="J8" s="176"/>
      <c r="K8" s="176"/>
      <c r="L8" s="176"/>
    </row>
    <row r="9" spans="1:207">
      <c r="A9" s="159" t="s">
        <v>498</v>
      </c>
      <c r="E9" s="176"/>
      <c r="F9" s="176"/>
      <c r="G9" s="176"/>
      <c r="H9" s="176">
        <v>6340819257.1499996</v>
      </c>
      <c r="I9" s="176"/>
      <c r="J9" s="176"/>
      <c r="K9" s="176"/>
      <c r="L9" s="176">
        <v>5071531009</v>
      </c>
    </row>
    <row r="10" spans="1:207">
      <c r="A10" s="159" t="s">
        <v>107</v>
      </c>
      <c r="E10" s="176"/>
      <c r="F10" s="176"/>
      <c r="G10" s="176"/>
      <c r="H10" s="176"/>
      <c r="I10" s="176"/>
      <c r="J10" s="176"/>
      <c r="K10" s="176"/>
      <c r="L10" s="176"/>
    </row>
    <row r="11" spans="1:207">
      <c r="B11" s="159" t="s">
        <v>453</v>
      </c>
      <c r="E11" s="176"/>
      <c r="F11" s="176"/>
      <c r="G11" s="176"/>
      <c r="H11" s="176">
        <v>-9043150</v>
      </c>
      <c r="I11" s="176"/>
      <c r="J11" s="176"/>
      <c r="K11" s="176"/>
      <c r="L11" s="176">
        <v>-9043150</v>
      </c>
    </row>
    <row r="12" spans="1:207">
      <c r="B12" s="159" t="s">
        <v>186</v>
      </c>
      <c r="E12" s="176"/>
      <c r="F12" s="176"/>
      <c r="G12" s="176"/>
      <c r="H12" s="176">
        <v>-64252</v>
      </c>
      <c r="I12" s="176"/>
      <c r="J12" s="176"/>
      <c r="K12" s="176"/>
      <c r="L12" s="176">
        <v>-64252</v>
      </c>
    </row>
    <row r="13" spans="1:207">
      <c r="B13" s="159" t="s">
        <v>187</v>
      </c>
      <c r="E13" s="176"/>
      <c r="F13" s="176"/>
      <c r="G13" s="176"/>
      <c r="H13" s="176">
        <v>-15996874</v>
      </c>
      <c r="I13" s="176"/>
      <c r="J13" s="176"/>
      <c r="K13" s="176"/>
      <c r="L13" s="176">
        <v>704076</v>
      </c>
    </row>
    <row r="14" spans="1:207">
      <c r="B14" s="159" t="s">
        <v>499</v>
      </c>
      <c r="E14" s="176"/>
      <c r="F14" s="176"/>
      <c r="G14" s="176"/>
      <c r="H14" s="176">
        <v>2148329</v>
      </c>
      <c r="I14" s="176"/>
      <c r="J14" s="176"/>
      <c r="K14" s="176"/>
      <c r="L14" s="176">
        <v>0</v>
      </c>
    </row>
    <row r="15" spans="1:207">
      <c r="B15" s="159" t="s">
        <v>182</v>
      </c>
      <c r="D15" s="163">
        <v>13</v>
      </c>
      <c r="E15" s="176"/>
      <c r="F15" s="176"/>
      <c r="G15" s="176"/>
      <c r="H15" s="176">
        <v>-1024391790</v>
      </c>
      <c r="I15" s="176"/>
      <c r="J15" s="176"/>
      <c r="K15" s="176"/>
      <c r="L15" s="176">
        <v>0</v>
      </c>
    </row>
    <row r="16" spans="1:207">
      <c r="B16" s="159" t="s">
        <v>190</v>
      </c>
      <c r="E16" s="176"/>
      <c r="F16" s="176"/>
      <c r="G16" s="176"/>
      <c r="H16" s="176">
        <v>0</v>
      </c>
      <c r="I16" s="176"/>
      <c r="J16" s="176"/>
      <c r="K16" s="176"/>
      <c r="L16" s="176">
        <v>-5267502</v>
      </c>
    </row>
    <row r="17" spans="2:12">
      <c r="B17" s="159" t="s">
        <v>108</v>
      </c>
      <c r="E17" s="176"/>
      <c r="F17" s="176"/>
      <c r="G17" s="176"/>
      <c r="H17" s="176">
        <v>0</v>
      </c>
      <c r="I17" s="176"/>
      <c r="J17" s="176"/>
      <c r="K17" s="176"/>
      <c r="L17" s="176">
        <v>-153677049</v>
      </c>
    </row>
    <row r="18" spans="2:12">
      <c r="B18" s="159" t="s">
        <v>454</v>
      </c>
      <c r="E18" s="176"/>
      <c r="F18" s="176"/>
      <c r="G18" s="176"/>
      <c r="H18" s="176">
        <v>-2495924</v>
      </c>
      <c r="I18" s="176"/>
      <c r="J18" s="176"/>
      <c r="K18" s="176"/>
      <c r="L18" s="176">
        <v>645445</v>
      </c>
    </row>
    <row r="19" spans="2:12">
      <c r="B19" s="159" t="s">
        <v>192</v>
      </c>
      <c r="E19" s="176"/>
      <c r="F19" s="176"/>
      <c r="G19" s="176"/>
      <c r="H19" s="176">
        <v>-784117</v>
      </c>
      <c r="I19" s="176"/>
      <c r="J19" s="176"/>
      <c r="K19" s="176"/>
      <c r="L19" s="164">
        <v>0</v>
      </c>
    </row>
    <row r="20" spans="2:12">
      <c r="B20" s="159" t="s">
        <v>109</v>
      </c>
      <c r="E20" s="176"/>
      <c r="F20" s="176"/>
      <c r="G20" s="176"/>
      <c r="H20" s="176">
        <v>0</v>
      </c>
      <c r="I20" s="176"/>
      <c r="J20" s="176"/>
      <c r="K20" s="176"/>
      <c r="L20" s="176">
        <v>0</v>
      </c>
    </row>
    <row r="21" spans="2:12">
      <c r="B21" s="159" t="s">
        <v>501</v>
      </c>
      <c r="E21" s="176"/>
      <c r="F21" s="176"/>
      <c r="G21" s="176"/>
      <c r="H21" s="176">
        <v>-5834676584</v>
      </c>
      <c r="I21" s="176"/>
      <c r="J21" s="176"/>
      <c r="K21" s="176"/>
      <c r="L21" s="176">
        <v>-345373206</v>
      </c>
    </row>
    <row r="22" spans="2:12">
      <c r="B22" s="159" t="s">
        <v>193</v>
      </c>
      <c r="E22" s="176"/>
      <c r="F22" s="176"/>
      <c r="G22" s="176"/>
      <c r="H22" s="176">
        <v>-736702</v>
      </c>
      <c r="I22" s="176"/>
      <c r="J22" s="176"/>
      <c r="K22" s="176"/>
      <c r="L22" s="176">
        <v>0</v>
      </c>
    </row>
    <row r="23" spans="2:12">
      <c r="B23" s="159" t="s">
        <v>559</v>
      </c>
      <c r="E23" s="176"/>
      <c r="F23" s="176"/>
      <c r="G23" s="176"/>
      <c r="H23" s="176">
        <v>-2435476</v>
      </c>
      <c r="I23" s="176"/>
      <c r="J23" s="176"/>
      <c r="K23" s="176"/>
      <c r="L23" s="176">
        <v>-3715759</v>
      </c>
    </row>
    <row r="24" spans="2:12">
      <c r="B24" s="159" t="s">
        <v>194</v>
      </c>
      <c r="D24" s="163" t="s">
        <v>558</v>
      </c>
      <c r="E24" s="176"/>
      <c r="F24" s="176"/>
      <c r="G24" s="176"/>
      <c r="H24" s="176">
        <v>223179510</v>
      </c>
      <c r="I24" s="176"/>
      <c r="J24" s="176"/>
      <c r="K24" s="176"/>
      <c r="L24" s="176">
        <v>19065991</v>
      </c>
    </row>
    <row r="25" spans="2:12">
      <c r="B25" s="159" t="s">
        <v>195</v>
      </c>
      <c r="E25" s="176"/>
      <c r="F25" s="176"/>
      <c r="G25" s="176"/>
      <c r="H25" s="176">
        <v>29447741</v>
      </c>
      <c r="I25" s="176"/>
      <c r="J25" s="176"/>
      <c r="K25" s="176"/>
      <c r="L25" s="176">
        <v>29392273</v>
      </c>
    </row>
    <row r="26" spans="2:12">
      <c r="B26" s="159" t="s">
        <v>30</v>
      </c>
      <c r="D26" s="163">
        <v>20</v>
      </c>
      <c r="E26" s="176"/>
      <c r="F26" s="176"/>
      <c r="G26" s="176"/>
      <c r="H26" s="176">
        <v>11633917</v>
      </c>
      <c r="I26" s="176"/>
      <c r="J26" s="176"/>
      <c r="K26" s="176"/>
      <c r="L26" s="176">
        <v>3551507</v>
      </c>
    </row>
    <row r="27" spans="2:12">
      <c r="B27" s="159" t="s">
        <v>101</v>
      </c>
      <c r="D27" s="163">
        <v>21</v>
      </c>
      <c r="E27" s="176"/>
      <c r="F27" s="176"/>
      <c r="G27" s="176"/>
      <c r="H27" s="176">
        <v>24596079</v>
      </c>
      <c r="I27" s="176"/>
      <c r="J27" s="176"/>
      <c r="K27" s="176"/>
      <c r="L27" s="176">
        <v>1283056</v>
      </c>
    </row>
    <row r="28" spans="2:12">
      <c r="B28" s="159" t="s">
        <v>111</v>
      </c>
      <c r="E28" s="176"/>
      <c r="F28" s="176"/>
      <c r="G28" s="176"/>
      <c r="H28" s="176">
        <v>10842805</v>
      </c>
      <c r="I28" s="176"/>
      <c r="J28" s="176"/>
      <c r="K28" s="176"/>
      <c r="L28" s="176">
        <v>938047</v>
      </c>
    </row>
    <row r="29" spans="2:12">
      <c r="B29" s="159" t="s">
        <v>196</v>
      </c>
      <c r="D29" s="163" t="s">
        <v>580</v>
      </c>
      <c r="E29" s="176"/>
      <c r="F29" s="176"/>
      <c r="G29" s="176"/>
      <c r="H29" s="176">
        <v>0</v>
      </c>
      <c r="I29" s="176"/>
      <c r="J29" s="176"/>
      <c r="K29" s="176"/>
      <c r="L29" s="176">
        <v>-9417493</v>
      </c>
    </row>
    <row r="30" spans="2:12">
      <c r="B30" s="159" t="s">
        <v>112</v>
      </c>
      <c r="D30" s="163">
        <v>22</v>
      </c>
      <c r="E30" s="176"/>
      <c r="F30" s="176"/>
      <c r="G30" s="176"/>
      <c r="H30" s="176">
        <v>-5585921</v>
      </c>
      <c r="I30" s="176"/>
      <c r="J30" s="176"/>
      <c r="K30" s="176"/>
      <c r="L30" s="176">
        <v>0</v>
      </c>
    </row>
    <row r="31" spans="2:12">
      <c r="B31" s="159" t="s">
        <v>56</v>
      </c>
      <c r="E31" s="176"/>
      <c r="F31" s="176"/>
      <c r="G31" s="176"/>
      <c r="H31" s="176">
        <v>-27328208</v>
      </c>
      <c r="I31" s="176"/>
      <c r="J31" s="176"/>
      <c r="K31" s="176"/>
      <c r="L31" s="176">
        <v>-4618958848</v>
      </c>
    </row>
    <row r="32" spans="2:12">
      <c r="B32" s="159" t="s">
        <v>197</v>
      </c>
      <c r="E32" s="176"/>
      <c r="F32" s="176"/>
      <c r="G32" s="176"/>
      <c r="H32" s="176">
        <v>-492735898</v>
      </c>
      <c r="I32" s="176"/>
      <c r="J32" s="176"/>
      <c r="K32" s="176"/>
      <c r="L32" s="176">
        <v>-775997825</v>
      </c>
    </row>
    <row r="33" spans="1:12">
      <c r="B33" s="159" t="s">
        <v>62</v>
      </c>
      <c r="E33" s="176"/>
      <c r="F33" s="176"/>
      <c r="G33" s="176"/>
      <c r="H33" s="176">
        <v>1124260588</v>
      </c>
      <c r="I33" s="176"/>
      <c r="J33" s="176"/>
      <c r="K33" s="176"/>
      <c r="L33" s="176">
        <v>911795778</v>
      </c>
    </row>
    <row r="34" spans="1:12">
      <c r="A34" s="159" t="s">
        <v>113</v>
      </c>
      <c r="E34" s="176"/>
      <c r="F34" s="176"/>
      <c r="G34" s="176"/>
      <c r="H34" s="176"/>
      <c r="I34" s="176"/>
      <c r="J34" s="176"/>
      <c r="K34" s="176"/>
      <c r="L34" s="176"/>
    </row>
    <row r="35" spans="1:12">
      <c r="B35" s="181" t="s">
        <v>114</v>
      </c>
      <c r="E35" s="176"/>
      <c r="F35" s="176"/>
      <c r="G35" s="176"/>
      <c r="H35" s="176">
        <v>-56696228</v>
      </c>
      <c r="I35" s="176"/>
      <c r="J35" s="176"/>
      <c r="K35" s="176"/>
      <c r="L35" s="176">
        <v>-34948442</v>
      </c>
    </row>
    <row r="36" spans="1:12">
      <c r="B36" s="159" t="s">
        <v>115</v>
      </c>
      <c r="E36" s="176"/>
      <c r="F36" s="176"/>
      <c r="G36" s="176"/>
      <c r="H36" s="176">
        <v>132007959</v>
      </c>
      <c r="I36" s="176"/>
      <c r="J36" s="176"/>
      <c r="K36" s="176"/>
      <c r="L36" s="176">
        <v>357993849</v>
      </c>
    </row>
    <row r="37" spans="1:12">
      <c r="B37" s="159" t="s">
        <v>7</v>
      </c>
      <c r="E37" s="176"/>
      <c r="F37" s="176"/>
      <c r="G37" s="176"/>
      <c r="H37" s="176">
        <v>-10225042</v>
      </c>
      <c r="I37" s="176"/>
      <c r="J37" s="176"/>
      <c r="K37" s="176"/>
      <c r="L37" s="176">
        <v>-736943</v>
      </c>
    </row>
    <row r="38" spans="1:12">
      <c r="B38" s="159" t="s">
        <v>15</v>
      </c>
      <c r="E38" s="176"/>
      <c r="F38" s="176"/>
      <c r="G38" s="176"/>
      <c r="H38" s="176">
        <v>7816288</v>
      </c>
      <c r="I38" s="176"/>
      <c r="J38" s="176"/>
      <c r="K38" s="176"/>
      <c r="L38" s="176">
        <v>8661900</v>
      </c>
    </row>
    <row r="39" spans="1:12">
      <c r="B39" s="159" t="s">
        <v>198</v>
      </c>
      <c r="E39" s="176"/>
      <c r="F39" s="176"/>
      <c r="G39" s="176"/>
      <c r="H39" s="176">
        <v>-171612858</v>
      </c>
      <c r="I39" s="176"/>
      <c r="J39" s="176"/>
      <c r="K39" s="176"/>
      <c r="L39" s="176">
        <v>-92626119</v>
      </c>
    </row>
    <row r="40" spans="1:12">
      <c r="B40" s="159" t="s">
        <v>455</v>
      </c>
      <c r="E40" s="176"/>
      <c r="F40" s="176"/>
      <c r="G40" s="176"/>
      <c r="H40" s="176">
        <v>0</v>
      </c>
      <c r="I40" s="176"/>
      <c r="J40" s="176"/>
      <c r="K40" s="176"/>
      <c r="L40" s="176">
        <v>0</v>
      </c>
    </row>
    <row r="41" spans="1:12">
      <c r="B41" s="159" t="s">
        <v>545</v>
      </c>
      <c r="D41" s="163">
        <v>22</v>
      </c>
      <c r="E41" s="176"/>
      <c r="F41" s="176"/>
      <c r="G41" s="176"/>
      <c r="H41" s="176">
        <v>0</v>
      </c>
      <c r="I41" s="176"/>
      <c r="J41" s="176"/>
      <c r="K41" s="176"/>
      <c r="L41" s="176">
        <v>0</v>
      </c>
    </row>
    <row r="42" spans="1:12">
      <c r="B42" s="159" t="s">
        <v>128</v>
      </c>
      <c r="D42" s="163">
        <v>21</v>
      </c>
      <c r="F42" s="176"/>
      <c r="G42" s="176"/>
      <c r="H42" s="176">
        <v>-122661237</v>
      </c>
      <c r="I42" s="176"/>
      <c r="J42" s="176"/>
      <c r="K42" s="177"/>
      <c r="L42" s="176">
        <v>-16133984</v>
      </c>
    </row>
    <row r="43" spans="1:12">
      <c r="B43" s="159" t="s">
        <v>21</v>
      </c>
      <c r="F43" s="176"/>
      <c r="G43" s="176"/>
      <c r="H43" s="176">
        <v>440468523</v>
      </c>
      <c r="I43" s="176"/>
      <c r="J43" s="176"/>
      <c r="K43" s="177"/>
      <c r="L43" s="176">
        <v>475155550</v>
      </c>
    </row>
    <row r="44" spans="1:12">
      <c r="B44" s="159" t="s">
        <v>23</v>
      </c>
      <c r="F44" s="176"/>
      <c r="G44" s="176"/>
      <c r="H44" s="176">
        <v>-22613413</v>
      </c>
      <c r="I44" s="176"/>
      <c r="J44" s="176"/>
      <c r="K44" s="177"/>
      <c r="L44" s="176">
        <v>-9676721</v>
      </c>
    </row>
    <row r="45" spans="1:12">
      <c r="F45" s="176"/>
      <c r="G45" s="176"/>
      <c r="H45" s="176"/>
      <c r="I45" s="177"/>
      <c r="J45" s="176"/>
      <c r="K45" s="176"/>
      <c r="L45" s="176"/>
    </row>
    <row r="46" spans="1:12">
      <c r="F46" s="176"/>
      <c r="G46" s="176"/>
      <c r="H46" s="176"/>
      <c r="I46" s="177"/>
      <c r="J46" s="176"/>
      <c r="K46" s="176"/>
      <c r="L46" s="176"/>
    </row>
    <row r="47" spans="1:12" ht="8.25" customHeight="1">
      <c r="F47" s="176"/>
      <c r="G47" s="176"/>
      <c r="H47" s="176"/>
      <c r="I47" s="177"/>
      <c r="J47" s="176"/>
      <c r="K47" s="176"/>
      <c r="L47" s="176"/>
    </row>
    <row r="48" spans="1:12" ht="21.95" customHeight="1">
      <c r="A48" s="185" t="s">
        <v>179</v>
      </c>
      <c r="B48" s="185"/>
      <c r="C48" s="185"/>
      <c r="D48" s="186"/>
      <c r="E48" s="185"/>
      <c r="F48" s="187"/>
      <c r="G48" s="188"/>
      <c r="H48" s="187"/>
      <c r="I48" s="188"/>
      <c r="J48" s="187"/>
      <c r="K48" s="188"/>
      <c r="L48" s="187"/>
    </row>
    <row r="49" spans="1:207">
      <c r="A49" s="155" t="s">
        <v>171</v>
      </c>
      <c r="B49" s="156"/>
      <c r="C49" s="156"/>
      <c r="D49" s="156"/>
      <c r="E49" s="156"/>
      <c r="F49" s="157"/>
      <c r="G49" s="158"/>
      <c r="H49" s="157"/>
      <c r="I49" s="158"/>
      <c r="J49" s="157"/>
      <c r="K49" s="158"/>
      <c r="L49" s="157"/>
    </row>
    <row r="50" spans="1:207">
      <c r="A50" s="155" t="s">
        <v>220</v>
      </c>
      <c r="B50" s="156"/>
      <c r="C50" s="156"/>
      <c r="D50" s="156"/>
      <c r="E50" s="156"/>
      <c r="F50" s="157"/>
      <c r="G50" s="158"/>
      <c r="H50" s="157"/>
      <c r="I50" s="158"/>
      <c r="J50" s="157"/>
      <c r="K50" s="158"/>
      <c r="L50" s="157"/>
    </row>
    <row r="51" spans="1:207">
      <c r="A51" s="160" t="str">
        <f>+A3</f>
        <v>สำหรับปีสิ้นสุดวันที่ 31 ธันวาคม พ.ศ. 2560</v>
      </c>
      <c r="B51" s="161"/>
      <c r="C51" s="161"/>
      <c r="D51" s="161"/>
      <c r="E51" s="161"/>
      <c r="F51" s="162"/>
      <c r="G51" s="162"/>
      <c r="H51" s="162"/>
      <c r="I51" s="162"/>
      <c r="J51" s="162"/>
      <c r="K51" s="162"/>
      <c r="L51" s="162"/>
    </row>
    <row r="52" spans="1:207">
      <c r="C52" s="159" t="s">
        <v>45</v>
      </c>
    </row>
    <row r="53" spans="1:207">
      <c r="A53" s="166"/>
      <c r="B53" s="166"/>
      <c r="C53" s="166"/>
      <c r="D53" s="167"/>
      <c r="E53" s="166"/>
      <c r="F53" s="623" t="s">
        <v>103</v>
      </c>
      <c r="G53" s="623"/>
      <c r="H53" s="623"/>
      <c r="I53" s="168"/>
      <c r="J53" s="623" t="s">
        <v>170</v>
      </c>
      <c r="K53" s="623"/>
      <c r="L53" s="623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  <c r="BI53" s="166"/>
      <c r="BJ53" s="166"/>
      <c r="BK53" s="166"/>
      <c r="BL53" s="166"/>
      <c r="BM53" s="166"/>
      <c r="BN53" s="166"/>
      <c r="BO53" s="166"/>
      <c r="BP53" s="166"/>
      <c r="BQ53" s="166"/>
      <c r="BR53" s="166"/>
      <c r="BS53" s="166"/>
      <c r="BT53" s="166"/>
      <c r="BU53" s="166"/>
      <c r="BV53" s="166"/>
      <c r="BW53" s="166"/>
      <c r="BX53" s="166"/>
      <c r="BY53" s="166"/>
      <c r="BZ53" s="166"/>
      <c r="CA53" s="166"/>
      <c r="CB53" s="166"/>
      <c r="CC53" s="166"/>
      <c r="CD53" s="166"/>
      <c r="CE53" s="166"/>
      <c r="CF53" s="166"/>
      <c r="CG53" s="166"/>
      <c r="CH53" s="166"/>
      <c r="CI53" s="166"/>
      <c r="CJ53" s="166"/>
      <c r="CK53" s="166"/>
      <c r="CL53" s="166"/>
      <c r="CM53" s="166"/>
      <c r="CN53" s="166"/>
      <c r="CO53" s="166"/>
      <c r="CP53" s="166"/>
      <c r="CQ53" s="166"/>
      <c r="CR53" s="166"/>
      <c r="CS53" s="166"/>
      <c r="CT53" s="166"/>
      <c r="CU53" s="166"/>
      <c r="CV53" s="166"/>
      <c r="CW53" s="166"/>
      <c r="CX53" s="166"/>
      <c r="CY53" s="166"/>
      <c r="CZ53" s="166"/>
      <c r="DA53" s="166"/>
      <c r="DB53" s="166"/>
      <c r="DC53" s="166"/>
      <c r="DD53" s="166"/>
      <c r="DE53" s="166"/>
      <c r="DF53" s="166"/>
      <c r="DG53" s="166"/>
      <c r="DH53" s="166"/>
      <c r="DI53" s="166"/>
      <c r="DJ53" s="166"/>
      <c r="DK53" s="166"/>
      <c r="DL53" s="166"/>
      <c r="DM53" s="166"/>
      <c r="DN53" s="166"/>
      <c r="DO53" s="166"/>
      <c r="DP53" s="166"/>
      <c r="DQ53" s="166"/>
      <c r="DR53" s="166"/>
      <c r="DS53" s="166"/>
      <c r="DT53" s="166"/>
      <c r="DU53" s="166"/>
      <c r="DV53" s="166"/>
      <c r="DW53" s="166"/>
      <c r="DX53" s="166"/>
      <c r="DY53" s="166"/>
      <c r="DZ53" s="166"/>
      <c r="EA53" s="166"/>
      <c r="EB53" s="166"/>
      <c r="EC53" s="166"/>
      <c r="ED53" s="166"/>
      <c r="EE53" s="166"/>
      <c r="EF53" s="166"/>
      <c r="EG53" s="166"/>
      <c r="EH53" s="166"/>
      <c r="EI53" s="166"/>
      <c r="EJ53" s="166"/>
      <c r="EK53" s="166"/>
      <c r="EL53" s="166"/>
      <c r="EM53" s="166"/>
      <c r="EN53" s="166"/>
      <c r="EO53" s="166"/>
      <c r="EP53" s="166"/>
      <c r="EQ53" s="166"/>
      <c r="ER53" s="166"/>
      <c r="ES53" s="166"/>
      <c r="ET53" s="166"/>
      <c r="EU53" s="166"/>
      <c r="EV53" s="166"/>
      <c r="EW53" s="166"/>
      <c r="EX53" s="166"/>
      <c r="EY53" s="166"/>
      <c r="EZ53" s="166"/>
      <c r="FA53" s="166"/>
      <c r="FB53" s="166"/>
      <c r="FC53" s="166"/>
      <c r="FD53" s="166"/>
      <c r="FE53" s="166"/>
      <c r="FF53" s="166"/>
      <c r="FG53" s="166"/>
      <c r="FH53" s="166"/>
      <c r="FI53" s="166"/>
      <c r="FJ53" s="166"/>
      <c r="FK53" s="166"/>
      <c r="FL53" s="166"/>
      <c r="FM53" s="166"/>
      <c r="FN53" s="166"/>
      <c r="FO53" s="166"/>
      <c r="FP53" s="166"/>
      <c r="FQ53" s="166"/>
      <c r="FR53" s="166"/>
      <c r="FS53" s="166"/>
      <c r="FT53" s="166"/>
      <c r="FU53" s="166"/>
      <c r="FV53" s="166"/>
      <c r="FW53" s="166"/>
      <c r="FX53" s="166"/>
      <c r="FY53" s="166"/>
      <c r="FZ53" s="166"/>
      <c r="GA53" s="166"/>
      <c r="GB53" s="166"/>
      <c r="GC53" s="166"/>
      <c r="GD53" s="166"/>
      <c r="GE53" s="166"/>
      <c r="GF53" s="166"/>
      <c r="GG53" s="166"/>
      <c r="GH53" s="166"/>
      <c r="GI53" s="166"/>
      <c r="GJ53" s="166"/>
      <c r="GK53" s="166"/>
      <c r="GL53" s="166"/>
      <c r="GM53" s="166"/>
      <c r="GN53" s="166"/>
      <c r="GO53" s="166"/>
      <c r="GP53" s="166"/>
      <c r="GQ53" s="166"/>
      <c r="GR53" s="166"/>
      <c r="GS53" s="166"/>
      <c r="GT53" s="166"/>
      <c r="GU53" s="166"/>
      <c r="GV53" s="166"/>
      <c r="GW53" s="166"/>
      <c r="GX53" s="166"/>
      <c r="GY53" s="166"/>
    </row>
    <row r="54" spans="1:207">
      <c r="A54" s="166"/>
      <c r="B54" s="166"/>
      <c r="C54" s="166"/>
      <c r="D54" s="167"/>
      <c r="E54" s="166"/>
      <c r="F54" s="36" t="s">
        <v>583</v>
      </c>
      <c r="G54" s="37"/>
      <c r="H54" s="36" t="s">
        <v>158</v>
      </c>
      <c r="I54" s="37"/>
      <c r="J54" s="36" t="s">
        <v>583</v>
      </c>
      <c r="K54" s="37"/>
      <c r="L54" s="36" t="s">
        <v>158</v>
      </c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  <c r="BI54" s="166"/>
      <c r="BJ54" s="166"/>
      <c r="BK54" s="166"/>
      <c r="BL54" s="166"/>
      <c r="BM54" s="166"/>
      <c r="BN54" s="166"/>
      <c r="BO54" s="166"/>
      <c r="BP54" s="166"/>
      <c r="BQ54" s="166"/>
      <c r="BR54" s="166"/>
      <c r="BS54" s="166"/>
      <c r="BT54" s="166"/>
      <c r="BU54" s="166"/>
      <c r="BV54" s="166"/>
      <c r="BW54" s="166"/>
      <c r="BX54" s="166"/>
      <c r="BY54" s="166"/>
      <c r="BZ54" s="166"/>
      <c r="CA54" s="166"/>
      <c r="CB54" s="166"/>
      <c r="CC54" s="166"/>
      <c r="CD54" s="166"/>
      <c r="CE54" s="166"/>
      <c r="CF54" s="166"/>
      <c r="CG54" s="166"/>
      <c r="CH54" s="166"/>
      <c r="CI54" s="166"/>
      <c r="CJ54" s="166"/>
      <c r="CK54" s="166"/>
      <c r="CL54" s="166"/>
      <c r="CM54" s="166"/>
      <c r="CN54" s="166"/>
      <c r="CO54" s="166"/>
      <c r="CP54" s="166"/>
      <c r="CQ54" s="166"/>
      <c r="CR54" s="166"/>
      <c r="CS54" s="166"/>
      <c r="CT54" s="166"/>
      <c r="CU54" s="166"/>
      <c r="CV54" s="166"/>
      <c r="CW54" s="166"/>
      <c r="CX54" s="166"/>
      <c r="CY54" s="166"/>
      <c r="CZ54" s="166"/>
      <c r="DA54" s="166"/>
      <c r="DB54" s="166"/>
      <c r="DC54" s="166"/>
      <c r="DD54" s="166"/>
      <c r="DE54" s="166"/>
      <c r="DF54" s="166"/>
      <c r="DG54" s="166"/>
      <c r="DH54" s="166"/>
      <c r="DI54" s="166"/>
      <c r="DJ54" s="166"/>
      <c r="DK54" s="166"/>
      <c r="DL54" s="166"/>
      <c r="DM54" s="166"/>
      <c r="DN54" s="166"/>
      <c r="DO54" s="166"/>
      <c r="DP54" s="166"/>
      <c r="DQ54" s="166"/>
      <c r="DR54" s="166"/>
      <c r="DS54" s="166"/>
      <c r="DT54" s="166"/>
      <c r="DU54" s="166"/>
      <c r="DV54" s="166"/>
      <c r="DW54" s="166"/>
      <c r="DX54" s="166"/>
      <c r="DY54" s="166"/>
      <c r="DZ54" s="166"/>
      <c r="EA54" s="166"/>
      <c r="EB54" s="166"/>
      <c r="EC54" s="166"/>
      <c r="ED54" s="166"/>
      <c r="EE54" s="166"/>
      <c r="EF54" s="166"/>
      <c r="EG54" s="166"/>
      <c r="EH54" s="166"/>
      <c r="EI54" s="166"/>
      <c r="EJ54" s="166"/>
      <c r="EK54" s="166"/>
      <c r="EL54" s="166"/>
      <c r="EM54" s="166"/>
      <c r="EN54" s="166"/>
      <c r="EO54" s="166"/>
      <c r="EP54" s="166"/>
      <c r="EQ54" s="166"/>
      <c r="ER54" s="166"/>
      <c r="ES54" s="166"/>
      <c r="ET54" s="166"/>
      <c r="EU54" s="166"/>
      <c r="EV54" s="166"/>
      <c r="EW54" s="166"/>
      <c r="EX54" s="166"/>
      <c r="EY54" s="166"/>
      <c r="EZ54" s="166"/>
      <c r="FA54" s="166"/>
      <c r="FB54" s="166"/>
      <c r="FC54" s="166"/>
      <c r="FD54" s="166"/>
      <c r="FE54" s="166"/>
      <c r="FF54" s="166"/>
      <c r="FG54" s="166"/>
      <c r="FH54" s="166"/>
      <c r="FI54" s="166"/>
      <c r="FJ54" s="166"/>
      <c r="FK54" s="166"/>
      <c r="FL54" s="166"/>
      <c r="FM54" s="166"/>
      <c r="FN54" s="166"/>
      <c r="FO54" s="166"/>
      <c r="FP54" s="166"/>
      <c r="FQ54" s="166"/>
      <c r="FR54" s="166"/>
      <c r="FS54" s="166"/>
      <c r="FT54" s="166"/>
      <c r="FU54" s="166"/>
      <c r="FV54" s="166"/>
      <c r="FW54" s="166"/>
      <c r="FX54" s="166"/>
      <c r="FY54" s="166"/>
      <c r="FZ54" s="166"/>
      <c r="GA54" s="166"/>
      <c r="GB54" s="166"/>
      <c r="GC54" s="166"/>
      <c r="GD54" s="166"/>
      <c r="GE54" s="166"/>
      <c r="GF54" s="166"/>
      <c r="GG54" s="166"/>
      <c r="GH54" s="166"/>
      <c r="GI54" s="166"/>
      <c r="GJ54" s="166"/>
      <c r="GK54" s="166"/>
      <c r="GL54" s="166"/>
      <c r="GM54" s="166"/>
      <c r="GN54" s="166"/>
      <c r="GO54" s="166"/>
      <c r="GP54" s="166"/>
      <c r="GQ54" s="166"/>
      <c r="GR54" s="166"/>
      <c r="GS54" s="166"/>
      <c r="GT54" s="166"/>
      <c r="GU54" s="166"/>
      <c r="GV54" s="166"/>
      <c r="GW54" s="166"/>
      <c r="GX54" s="166"/>
      <c r="GY54" s="166"/>
    </row>
    <row r="55" spans="1:207">
      <c r="D55" s="171" t="s">
        <v>2</v>
      </c>
      <c r="F55" s="172" t="s">
        <v>3</v>
      </c>
      <c r="G55" s="170"/>
      <c r="H55" s="172" t="s">
        <v>3</v>
      </c>
      <c r="I55" s="170"/>
      <c r="J55" s="172" t="s">
        <v>3</v>
      </c>
      <c r="K55" s="170"/>
      <c r="L55" s="172" t="s">
        <v>3</v>
      </c>
    </row>
    <row r="56" spans="1:207">
      <c r="D56" s="167"/>
      <c r="F56" s="165"/>
      <c r="H56" s="165"/>
      <c r="J56" s="165"/>
      <c r="L56" s="165"/>
    </row>
    <row r="57" spans="1:207">
      <c r="A57" s="173" t="s">
        <v>456</v>
      </c>
      <c r="F57" s="174"/>
      <c r="G57" s="175"/>
      <c r="H57" s="174"/>
      <c r="I57" s="175"/>
      <c r="J57" s="176"/>
      <c r="K57" s="175"/>
      <c r="L57" s="176"/>
    </row>
    <row r="58" spans="1:207">
      <c r="B58" s="159" t="s">
        <v>201</v>
      </c>
      <c r="D58" s="163">
        <v>20</v>
      </c>
      <c r="F58" s="176"/>
      <c r="G58" s="176"/>
      <c r="H58" s="176">
        <v>-18571244</v>
      </c>
      <c r="I58" s="176"/>
      <c r="J58" s="176"/>
      <c r="K58" s="176"/>
      <c r="L58" s="176">
        <v>-11036942</v>
      </c>
    </row>
    <row r="59" spans="1:207">
      <c r="B59" s="159" t="s">
        <v>31</v>
      </c>
      <c r="F59" s="179"/>
      <c r="G59" s="176"/>
      <c r="H59" s="179">
        <v>-166406208</v>
      </c>
      <c r="I59" s="176"/>
      <c r="J59" s="179"/>
      <c r="K59" s="176"/>
      <c r="L59" s="179">
        <v>42881030</v>
      </c>
    </row>
    <row r="60" spans="1:207" ht="8.1" customHeight="1">
      <c r="F60" s="176"/>
      <c r="G60" s="177"/>
      <c r="H60" s="176"/>
      <c r="I60" s="177"/>
      <c r="J60" s="176"/>
      <c r="K60" s="176"/>
      <c r="L60" s="176"/>
    </row>
    <row r="61" spans="1:207">
      <c r="A61" s="196" t="s">
        <v>500</v>
      </c>
      <c r="D61" s="197"/>
      <c r="E61" s="166"/>
      <c r="F61" s="176">
        <f>SUM(F58:F60,F8:F44)</f>
        <v>0</v>
      </c>
      <c r="G61" s="176"/>
      <c r="H61" s="176">
        <f>SUM(H58:H60,H8:H44)</f>
        <v>362159870.14999962</v>
      </c>
      <c r="I61" s="176"/>
      <c r="J61" s="176">
        <f>SUM(J58:J60,J8:J44)</f>
        <v>0</v>
      </c>
      <c r="K61" s="176"/>
      <c r="L61" s="176">
        <f>SUM(L58:L60,L8:L44)</f>
        <v>836925276</v>
      </c>
    </row>
    <row r="62" spans="1:207">
      <c r="A62" s="166" t="s">
        <v>54</v>
      </c>
      <c r="D62" s="197"/>
      <c r="E62" s="166"/>
      <c r="F62" s="176"/>
      <c r="G62" s="176"/>
      <c r="H62" s="176">
        <v>140630637</v>
      </c>
      <c r="I62" s="176"/>
      <c r="J62" s="176"/>
      <c r="K62" s="176"/>
      <c r="L62" s="176">
        <v>625248345</v>
      </c>
    </row>
    <row r="63" spans="1:207">
      <c r="A63" s="166" t="s">
        <v>202</v>
      </c>
      <c r="D63" s="197"/>
      <c r="E63" s="166"/>
      <c r="F63" s="176"/>
      <c r="G63" s="176"/>
      <c r="H63" s="176">
        <v>-807498199</v>
      </c>
      <c r="I63" s="176"/>
      <c r="J63" s="176"/>
      <c r="K63" s="176"/>
      <c r="L63" s="176">
        <v>-811106797</v>
      </c>
    </row>
    <row r="64" spans="1:207">
      <c r="A64" s="166" t="s">
        <v>203</v>
      </c>
      <c r="D64" s="197"/>
      <c r="E64" s="166"/>
      <c r="F64" s="176"/>
      <c r="G64" s="176"/>
      <c r="H64" s="176">
        <v>1161582127</v>
      </c>
      <c r="I64" s="176"/>
      <c r="J64" s="176"/>
      <c r="K64" s="176"/>
      <c r="L64" s="176">
        <v>2907155652</v>
      </c>
    </row>
    <row r="65" spans="1:12">
      <c r="A65" s="198" t="s">
        <v>204</v>
      </c>
      <c r="D65" s="167"/>
      <c r="E65" s="166"/>
      <c r="F65" s="176"/>
      <c r="G65" s="176"/>
      <c r="H65" s="176">
        <v>2117956</v>
      </c>
      <c r="I65" s="176"/>
      <c r="J65" s="176"/>
      <c r="K65" s="176"/>
      <c r="L65" s="176">
        <v>0</v>
      </c>
    </row>
    <row r="66" spans="1:12">
      <c r="A66" s="198" t="s">
        <v>205</v>
      </c>
      <c r="D66" s="167"/>
      <c r="E66" s="166"/>
      <c r="F66" s="179"/>
      <c r="G66" s="176"/>
      <c r="H66" s="179">
        <v>-151966875</v>
      </c>
      <c r="I66" s="176"/>
      <c r="J66" s="179"/>
      <c r="K66" s="177"/>
      <c r="L66" s="179">
        <v>-16306099</v>
      </c>
    </row>
    <row r="67" spans="1:12" ht="8.1" customHeight="1">
      <c r="C67" s="199"/>
      <c r="D67" s="167"/>
      <c r="E67" s="166"/>
      <c r="F67" s="176"/>
      <c r="G67" s="177"/>
      <c r="H67" s="176"/>
      <c r="I67" s="177"/>
      <c r="J67" s="176"/>
      <c r="K67" s="176"/>
      <c r="L67" s="176"/>
    </row>
    <row r="68" spans="1:12">
      <c r="A68" s="173" t="s">
        <v>117</v>
      </c>
      <c r="D68" s="200"/>
      <c r="F68" s="179">
        <f>SUM(F61:F66)</f>
        <v>0</v>
      </c>
      <c r="G68" s="177"/>
      <c r="H68" s="179">
        <f>SUM(H61:H66)</f>
        <v>707025516.14999962</v>
      </c>
      <c r="I68" s="177"/>
      <c r="J68" s="179">
        <f>SUM(J61:J66)</f>
        <v>0</v>
      </c>
      <c r="K68" s="176"/>
      <c r="L68" s="179">
        <f>SUM(L61:L66)</f>
        <v>3541916377</v>
      </c>
    </row>
    <row r="69" spans="1:12">
      <c r="F69" s="176"/>
      <c r="H69" s="176"/>
      <c r="J69" s="176"/>
      <c r="K69" s="176"/>
      <c r="L69" s="176"/>
    </row>
    <row r="70" spans="1:12">
      <c r="A70" s="173" t="s">
        <v>118</v>
      </c>
      <c r="E70" s="201"/>
      <c r="F70" s="174"/>
      <c r="G70" s="175"/>
      <c r="H70" s="174"/>
      <c r="I70" s="175"/>
      <c r="J70" s="174"/>
      <c r="K70" s="176"/>
      <c r="L70" s="174"/>
    </row>
    <row r="71" spans="1:12">
      <c r="A71" s="159" t="s">
        <v>457</v>
      </c>
      <c r="D71" s="163">
        <v>8</v>
      </c>
      <c r="E71" s="201"/>
      <c r="F71" s="176">
        <v>0</v>
      </c>
      <c r="G71" s="176"/>
      <c r="H71" s="176">
        <v>-4460000000</v>
      </c>
      <c r="I71" s="176"/>
      <c r="J71" s="176">
        <v>0</v>
      </c>
      <c r="K71" s="176"/>
      <c r="L71" s="174">
        <v>-4460000000</v>
      </c>
    </row>
    <row r="72" spans="1:12">
      <c r="A72" s="159" t="s">
        <v>208</v>
      </c>
      <c r="E72" s="201"/>
      <c r="F72" s="176"/>
      <c r="G72" s="176"/>
      <c r="H72" s="176">
        <v>0</v>
      </c>
      <c r="I72" s="176"/>
      <c r="J72" s="176"/>
      <c r="K72" s="176"/>
      <c r="L72" s="174">
        <v>0</v>
      </c>
    </row>
    <row r="73" spans="1:12">
      <c r="A73" s="159" t="s">
        <v>458</v>
      </c>
      <c r="E73" s="201"/>
      <c r="F73" s="176"/>
      <c r="G73" s="176"/>
      <c r="H73" s="176">
        <v>3009371802</v>
      </c>
      <c r="I73" s="176"/>
      <c r="J73" s="176"/>
      <c r="K73" s="176"/>
      <c r="L73" s="176">
        <v>3009371802</v>
      </c>
    </row>
    <row r="74" spans="1:12">
      <c r="A74" s="159" t="s">
        <v>119</v>
      </c>
      <c r="D74" s="202"/>
      <c r="E74" s="203"/>
      <c r="F74" s="176"/>
      <c r="G74" s="176"/>
      <c r="H74" s="176">
        <v>195000</v>
      </c>
      <c r="I74" s="176"/>
      <c r="J74" s="176"/>
      <c r="K74" s="176"/>
      <c r="L74" s="174">
        <v>0</v>
      </c>
    </row>
    <row r="75" spans="1:12">
      <c r="A75" s="159" t="s">
        <v>120</v>
      </c>
      <c r="D75" s="202"/>
      <c r="E75" s="203"/>
      <c r="F75" s="176"/>
      <c r="G75" s="176"/>
      <c r="H75" s="176">
        <v>0</v>
      </c>
      <c r="I75" s="176"/>
      <c r="J75" s="176"/>
      <c r="K75" s="176"/>
      <c r="L75" s="174">
        <v>-2828600000</v>
      </c>
    </row>
    <row r="76" spans="1:12">
      <c r="A76" s="159" t="s">
        <v>121</v>
      </c>
      <c r="D76" s="202"/>
      <c r="E76" s="203"/>
      <c r="F76" s="176"/>
      <c r="G76" s="176"/>
      <c r="H76" s="176">
        <v>0</v>
      </c>
      <c r="I76" s="176"/>
      <c r="J76" s="176"/>
      <c r="K76" s="176"/>
      <c r="L76" s="174">
        <v>2010600000</v>
      </c>
    </row>
    <row r="77" spans="1:12">
      <c r="A77" s="181" t="s">
        <v>122</v>
      </c>
      <c r="D77" s="163">
        <v>13</v>
      </c>
      <c r="E77" s="203"/>
      <c r="F77" s="176"/>
      <c r="G77" s="176"/>
      <c r="H77" s="176">
        <v>-325534528</v>
      </c>
      <c r="I77" s="176"/>
      <c r="J77" s="176"/>
      <c r="K77" s="176"/>
      <c r="L77" s="174">
        <v>0</v>
      </c>
    </row>
    <row r="78" spans="1:12">
      <c r="A78" s="181" t="s">
        <v>565</v>
      </c>
      <c r="E78" s="203"/>
      <c r="F78" s="176"/>
      <c r="G78" s="176"/>
      <c r="H78" s="176">
        <v>0</v>
      </c>
      <c r="I78" s="176"/>
      <c r="J78" s="176"/>
      <c r="K78" s="176"/>
      <c r="L78" s="174">
        <v>0</v>
      </c>
    </row>
    <row r="79" spans="1:12">
      <c r="A79" s="159" t="s">
        <v>211</v>
      </c>
      <c r="E79" s="201"/>
      <c r="F79" s="176"/>
      <c r="G79" s="176"/>
      <c r="H79" s="176">
        <v>0</v>
      </c>
      <c r="I79" s="176"/>
      <c r="J79" s="176"/>
      <c r="K79" s="176"/>
      <c r="L79" s="174">
        <v>-843555224</v>
      </c>
    </row>
    <row r="80" spans="1:12">
      <c r="A80" s="181" t="s">
        <v>212</v>
      </c>
      <c r="E80" s="203"/>
      <c r="F80" s="176"/>
      <c r="G80" s="176"/>
      <c r="H80" s="176">
        <v>2818619734</v>
      </c>
      <c r="I80" s="176"/>
      <c r="J80" s="176"/>
      <c r="K80" s="176"/>
      <c r="L80" s="174">
        <v>2391149649</v>
      </c>
    </row>
    <row r="81" spans="1:12">
      <c r="A81" s="181" t="s">
        <v>213</v>
      </c>
      <c r="E81" s="203"/>
      <c r="F81" s="176"/>
      <c r="G81" s="176"/>
      <c r="H81" s="176">
        <v>0</v>
      </c>
      <c r="I81" s="176"/>
      <c r="J81" s="176"/>
      <c r="K81" s="176"/>
      <c r="L81" s="174">
        <v>0</v>
      </c>
    </row>
    <row r="82" spans="1:12">
      <c r="A82" s="181" t="s">
        <v>214</v>
      </c>
      <c r="C82" s="181"/>
      <c r="D82" s="163">
        <v>13</v>
      </c>
      <c r="E82" s="203"/>
      <c r="F82" s="176"/>
      <c r="G82" s="176"/>
      <c r="H82" s="176">
        <v>0</v>
      </c>
      <c r="I82" s="176"/>
      <c r="J82" s="176"/>
      <c r="K82" s="176"/>
      <c r="L82" s="174">
        <v>0</v>
      </c>
    </row>
    <row r="83" spans="1:12">
      <c r="A83" s="181" t="s">
        <v>215</v>
      </c>
      <c r="C83" s="181"/>
      <c r="E83" s="203"/>
      <c r="F83" s="176"/>
      <c r="G83" s="176"/>
      <c r="H83" s="176">
        <v>0</v>
      </c>
      <c r="I83" s="176"/>
      <c r="J83" s="176"/>
      <c r="K83" s="176"/>
      <c r="L83" s="164">
        <v>0</v>
      </c>
    </row>
    <row r="84" spans="1:12">
      <c r="A84" s="159" t="s">
        <v>123</v>
      </c>
      <c r="E84" s="203"/>
      <c r="F84" s="176"/>
      <c r="G84" s="176"/>
      <c r="H84" s="176">
        <v>4803535</v>
      </c>
      <c r="I84" s="176"/>
      <c r="J84" s="176"/>
      <c r="K84" s="176"/>
      <c r="L84" s="174">
        <v>3567</v>
      </c>
    </row>
    <row r="85" spans="1:12">
      <c r="A85" s="159" t="s">
        <v>562</v>
      </c>
      <c r="E85" s="203"/>
      <c r="F85" s="159"/>
      <c r="G85" s="159"/>
      <c r="H85" s="159"/>
      <c r="I85" s="159"/>
      <c r="J85" s="159"/>
      <c r="K85" s="176"/>
      <c r="L85" s="159"/>
    </row>
    <row r="86" spans="1:12">
      <c r="B86" s="159" t="s">
        <v>563</v>
      </c>
      <c r="E86" s="203"/>
      <c r="F86" s="176"/>
      <c r="G86" s="176"/>
      <c r="H86" s="176">
        <v>33500000</v>
      </c>
      <c r="I86" s="176"/>
      <c r="J86" s="176"/>
      <c r="K86" s="205"/>
      <c r="L86" s="174">
        <v>33500000</v>
      </c>
    </row>
    <row r="87" spans="1:12">
      <c r="A87" s="159" t="s">
        <v>218</v>
      </c>
      <c r="E87" s="203"/>
      <c r="F87" s="176"/>
      <c r="G87" s="176"/>
      <c r="H87" s="176">
        <v>0</v>
      </c>
      <c r="I87" s="176"/>
      <c r="J87" s="176"/>
      <c r="K87" s="177"/>
      <c r="L87" s="174">
        <v>0</v>
      </c>
    </row>
    <row r="88" spans="1:12">
      <c r="A88" s="159" t="s">
        <v>125</v>
      </c>
      <c r="D88" s="163">
        <v>15</v>
      </c>
      <c r="E88" s="203"/>
      <c r="F88" s="176"/>
      <c r="G88" s="176"/>
      <c r="H88" s="176">
        <v>-33021661</v>
      </c>
      <c r="I88" s="176"/>
      <c r="J88" s="176"/>
      <c r="K88" s="177"/>
      <c r="L88" s="174">
        <v>-695000</v>
      </c>
    </row>
    <row r="89" spans="1:12">
      <c r="A89" s="159" t="s">
        <v>126</v>
      </c>
      <c r="E89" s="203"/>
      <c r="F89" s="176"/>
      <c r="G89" s="176"/>
      <c r="H89" s="176">
        <v>124013178</v>
      </c>
      <c r="I89" s="176"/>
      <c r="J89" s="176"/>
      <c r="K89" s="177"/>
      <c r="L89" s="174">
        <v>98373832</v>
      </c>
    </row>
    <row r="90" spans="1:12">
      <c r="A90" s="159" t="s">
        <v>127</v>
      </c>
      <c r="D90" s="163">
        <v>16</v>
      </c>
      <c r="E90" s="203"/>
      <c r="F90" s="179"/>
      <c r="G90" s="176"/>
      <c r="H90" s="179">
        <v>-376454957</v>
      </c>
      <c r="I90" s="176"/>
      <c r="J90" s="179"/>
      <c r="K90" s="177"/>
      <c r="L90" s="179">
        <v>-37791402</v>
      </c>
    </row>
    <row r="91" spans="1:12" ht="8.1" customHeight="1">
      <c r="F91" s="165"/>
      <c r="H91" s="165"/>
      <c r="J91" s="165"/>
      <c r="L91" s="165"/>
    </row>
    <row r="92" spans="1:12">
      <c r="A92" s="173" t="s">
        <v>219</v>
      </c>
      <c r="F92" s="179">
        <f>SUM(F71:F90)</f>
        <v>0</v>
      </c>
      <c r="G92" s="205"/>
      <c r="H92" s="179">
        <f>SUM(H71:H90)</f>
        <v>795492103</v>
      </c>
      <c r="I92" s="205"/>
      <c r="J92" s="179">
        <f>SUM(J71:J90)</f>
        <v>0</v>
      </c>
      <c r="K92" s="177"/>
      <c r="L92" s="179">
        <f>SUM(L71:L90)</f>
        <v>-627642776</v>
      </c>
    </row>
    <row r="93" spans="1:12">
      <c r="D93" s="159"/>
      <c r="E93" s="203"/>
      <c r="F93" s="159"/>
      <c r="G93" s="166"/>
      <c r="H93" s="159"/>
      <c r="I93" s="166"/>
      <c r="J93" s="159"/>
      <c r="K93" s="166"/>
      <c r="L93" s="159"/>
    </row>
    <row r="94" spans="1:12">
      <c r="F94" s="176"/>
      <c r="H94" s="176"/>
      <c r="J94" s="176"/>
      <c r="L94" s="176"/>
    </row>
    <row r="95" spans="1:12">
      <c r="F95" s="176"/>
      <c r="H95" s="176"/>
      <c r="J95" s="176"/>
      <c r="L95" s="176"/>
    </row>
    <row r="96" spans="1:12">
      <c r="F96" s="176"/>
      <c r="H96" s="176"/>
      <c r="J96" s="176"/>
      <c r="L96" s="176"/>
    </row>
    <row r="97" spans="1:207" ht="21.95" customHeight="1">
      <c r="A97" s="185" t="s">
        <v>179</v>
      </c>
      <c r="B97" s="185"/>
      <c r="C97" s="185"/>
      <c r="D97" s="186"/>
      <c r="E97" s="185"/>
      <c r="F97" s="187"/>
      <c r="G97" s="188"/>
      <c r="H97" s="187"/>
      <c r="I97" s="188"/>
      <c r="J97" s="187"/>
      <c r="K97" s="188"/>
      <c r="L97" s="187"/>
    </row>
    <row r="98" spans="1:207">
      <c r="A98" s="155" t="s">
        <v>171</v>
      </c>
      <c r="B98" s="156"/>
      <c r="C98" s="156"/>
      <c r="D98" s="156"/>
      <c r="E98" s="156"/>
      <c r="F98" s="157"/>
      <c r="G98" s="158"/>
      <c r="H98" s="157"/>
      <c r="I98" s="158"/>
      <c r="J98" s="157"/>
      <c r="K98" s="158"/>
      <c r="L98" s="157"/>
    </row>
    <row r="99" spans="1:207">
      <c r="A99" s="155" t="s">
        <v>220</v>
      </c>
      <c r="B99" s="156"/>
      <c r="C99" s="156"/>
      <c r="D99" s="156"/>
      <c r="E99" s="156"/>
      <c r="F99" s="157"/>
      <c r="G99" s="158"/>
      <c r="H99" s="157"/>
      <c r="I99" s="158"/>
      <c r="J99" s="157"/>
      <c r="K99" s="158"/>
      <c r="L99" s="157"/>
    </row>
    <row r="100" spans="1:207">
      <c r="A100" s="160" t="str">
        <f>+A3</f>
        <v>สำหรับปีสิ้นสุดวันที่ 31 ธันวาคม พ.ศ. 2560</v>
      </c>
      <c r="B100" s="161"/>
      <c r="C100" s="161"/>
      <c r="D100" s="161"/>
      <c r="E100" s="161"/>
      <c r="F100" s="162"/>
      <c r="G100" s="162"/>
      <c r="H100" s="162"/>
      <c r="I100" s="162"/>
      <c r="J100" s="162"/>
      <c r="K100" s="162"/>
      <c r="L100" s="162"/>
    </row>
    <row r="101" spans="1:207">
      <c r="C101" s="159" t="s">
        <v>45</v>
      </c>
    </row>
    <row r="102" spans="1:207">
      <c r="A102" s="166"/>
      <c r="B102" s="166"/>
      <c r="C102" s="166"/>
      <c r="D102" s="167"/>
      <c r="E102" s="166"/>
      <c r="F102" s="623" t="s">
        <v>103</v>
      </c>
      <c r="G102" s="623"/>
      <c r="H102" s="623"/>
      <c r="I102" s="168"/>
      <c r="J102" s="623" t="s">
        <v>170</v>
      </c>
      <c r="K102" s="623"/>
      <c r="L102" s="623"/>
      <c r="M102" s="166"/>
      <c r="N102" s="166"/>
      <c r="O102" s="166"/>
      <c r="P102" s="166"/>
      <c r="Q102" s="166"/>
      <c r="R102" s="166"/>
      <c r="S102" s="166"/>
      <c r="T102" s="166"/>
      <c r="U102" s="166"/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/>
      <c r="AF102" s="166"/>
      <c r="AG102" s="166"/>
      <c r="AH102" s="166"/>
      <c r="AI102" s="166"/>
      <c r="AJ102" s="166"/>
      <c r="AK102" s="166"/>
      <c r="AL102" s="166"/>
      <c r="AM102" s="166"/>
      <c r="AN102" s="166"/>
      <c r="AO102" s="166"/>
      <c r="AP102" s="166"/>
      <c r="AQ102" s="166"/>
      <c r="AR102" s="166"/>
      <c r="AS102" s="166"/>
      <c r="AT102" s="166"/>
      <c r="AU102" s="166"/>
      <c r="AV102" s="166"/>
      <c r="AW102" s="166"/>
      <c r="AX102" s="166"/>
      <c r="AY102" s="166"/>
      <c r="AZ102" s="166"/>
      <c r="BA102" s="166"/>
      <c r="BB102" s="166"/>
      <c r="BC102" s="166"/>
      <c r="BD102" s="166"/>
      <c r="BE102" s="166"/>
      <c r="BF102" s="166"/>
      <c r="BG102" s="166"/>
      <c r="BH102" s="166"/>
      <c r="BI102" s="166"/>
      <c r="BJ102" s="166"/>
      <c r="BK102" s="166"/>
      <c r="BL102" s="166"/>
      <c r="BM102" s="166"/>
      <c r="BN102" s="166"/>
      <c r="BO102" s="166"/>
      <c r="BP102" s="166"/>
      <c r="BQ102" s="166"/>
      <c r="BR102" s="166"/>
      <c r="BS102" s="166"/>
      <c r="BT102" s="166"/>
      <c r="BU102" s="166"/>
      <c r="BV102" s="166"/>
      <c r="BW102" s="166"/>
      <c r="BX102" s="166"/>
      <c r="BY102" s="166"/>
      <c r="BZ102" s="166"/>
      <c r="CA102" s="166"/>
      <c r="CB102" s="166"/>
      <c r="CC102" s="166"/>
      <c r="CD102" s="166"/>
      <c r="CE102" s="166"/>
      <c r="CF102" s="166"/>
      <c r="CG102" s="166"/>
      <c r="CH102" s="166"/>
      <c r="CI102" s="166"/>
      <c r="CJ102" s="166"/>
      <c r="CK102" s="166"/>
      <c r="CL102" s="166"/>
      <c r="CM102" s="166"/>
      <c r="CN102" s="166"/>
      <c r="CO102" s="166"/>
      <c r="CP102" s="166"/>
      <c r="CQ102" s="166"/>
      <c r="CR102" s="166"/>
      <c r="CS102" s="166"/>
      <c r="CT102" s="166"/>
      <c r="CU102" s="166"/>
      <c r="CV102" s="166"/>
      <c r="CW102" s="166"/>
      <c r="CX102" s="166"/>
      <c r="CY102" s="166"/>
      <c r="CZ102" s="166"/>
      <c r="DA102" s="166"/>
      <c r="DB102" s="166"/>
      <c r="DC102" s="166"/>
      <c r="DD102" s="166"/>
      <c r="DE102" s="166"/>
      <c r="DF102" s="166"/>
      <c r="DG102" s="166"/>
      <c r="DH102" s="166"/>
      <c r="DI102" s="166"/>
      <c r="DJ102" s="166"/>
      <c r="DK102" s="166"/>
      <c r="DL102" s="166"/>
      <c r="DM102" s="166"/>
      <c r="DN102" s="166"/>
      <c r="DO102" s="166"/>
      <c r="DP102" s="166"/>
      <c r="DQ102" s="166"/>
      <c r="DR102" s="166"/>
      <c r="DS102" s="166"/>
      <c r="DT102" s="166"/>
      <c r="DU102" s="166"/>
      <c r="DV102" s="166"/>
      <c r="DW102" s="166"/>
      <c r="DX102" s="166"/>
      <c r="DY102" s="166"/>
      <c r="DZ102" s="166"/>
      <c r="EA102" s="166"/>
      <c r="EB102" s="166"/>
      <c r="EC102" s="166"/>
      <c r="ED102" s="166"/>
      <c r="EE102" s="166"/>
      <c r="EF102" s="166"/>
      <c r="EG102" s="166"/>
      <c r="EH102" s="166"/>
      <c r="EI102" s="166"/>
      <c r="EJ102" s="166"/>
      <c r="EK102" s="166"/>
      <c r="EL102" s="166"/>
      <c r="EM102" s="166"/>
      <c r="EN102" s="166"/>
      <c r="EO102" s="166"/>
      <c r="EP102" s="166"/>
      <c r="EQ102" s="166"/>
      <c r="ER102" s="166"/>
      <c r="ES102" s="166"/>
      <c r="ET102" s="166"/>
      <c r="EU102" s="166"/>
      <c r="EV102" s="166"/>
      <c r="EW102" s="166"/>
      <c r="EX102" s="166"/>
      <c r="EY102" s="166"/>
      <c r="EZ102" s="166"/>
      <c r="FA102" s="166"/>
      <c r="FB102" s="166"/>
      <c r="FC102" s="166"/>
      <c r="FD102" s="166"/>
      <c r="FE102" s="166"/>
      <c r="FF102" s="166"/>
      <c r="FG102" s="166"/>
      <c r="FH102" s="166"/>
      <c r="FI102" s="166"/>
      <c r="FJ102" s="166"/>
      <c r="FK102" s="166"/>
      <c r="FL102" s="166"/>
      <c r="FM102" s="166"/>
      <c r="FN102" s="166"/>
      <c r="FO102" s="166"/>
      <c r="FP102" s="166"/>
      <c r="FQ102" s="166"/>
      <c r="FR102" s="166"/>
      <c r="FS102" s="166"/>
      <c r="FT102" s="166"/>
      <c r="FU102" s="166"/>
      <c r="FV102" s="166"/>
      <c r="FW102" s="166"/>
      <c r="FX102" s="166"/>
      <c r="FY102" s="166"/>
      <c r="FZ102" s="166"/>
      <c r="GA102" s="166"/>
      <c r="GB102" s="166"/>
      <c r="GC102" s="166"/>
      <c r="GD102" s="166"/>
      <c r="GE102" s="166"/>
      <c r="GF102" s="166"/>
      <c r="GG102" s="166"/>
      <c r="GH102" s="166"/>
      <c r="GI102" s="166"/>
      <c r="GJ102" s="166"/>
      <c r="GK102" s="166"/>
      <c r="GL102" s="166"/>
      <c r="GM102" s="166"/>
      <c r="GN102" s="166"/>
      <c r="GO102" s="166"/>
      <c r="GP102" s="166"/>
      <c r="GQ102" s="166"/>
      <c r="GR102" s="166"/>
      <c r="GS102" s="166"/>
      <c r="GT102" s="166"/>
      <c r="GU102" s="166"/>
      <c r="GV102" s="166"/>
      <c r="GW102" s="166"/>
      <c r="GX102" s="166"/>
      <c r="GY102" s="166"/>
    </row>
    <row r="103" spans="1:207">
      <c r="A103" s="166"/>
      <c r="B103" s="166"/>
      <c r="C103" s="166"/>
      <c r="D103" s="167"/>
      <c r="E103" s="166"/>
      <c r="F103" s="36" t="s">
        <v>583</v>
      </c>
      <c r="G103" s="37"/>
      <c r="H103" s="36" t="s">
        <v>158</v>
      </c>
      <c r="I103" s="37"/>
      <c r="J103" s="36" t="s">
        <v>583</v>
      </c>
      <c r="K103" s="37"/>
      <c r="L103" s="36" t="s">
        <v>158</v>
      </c>
      <c r="M103" s="166"/>
      <c r="N103" s="166"/>
      <c r="O103" s="166"/>
      <c r="P103" s="166"/>
      <c r="Q103" s="166"/>
      <c r="R103" s="166"/>
      <c r="S103" s="166"/>
      <c r="T103" s="166"/>
      <c r="U103" s="166"/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/>
      <c r="AF103" s="166"/>
      <c r="AG103" s="166"/>
      <c r="AH103" s="166"/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  <c r="BI103" s="166"/>
      <c r="BJ103" s="166"/>
      <c r="BK103" s="166"/>
      <c r="BL103" s="166"/>
      <c r="BM103" s="166"/>
      <c r="BN103" s="166"/>
      <c r="BO103" s="166"/>
      <c r="BP103" s="166"/>
      <c r="BQ103" s="166"/>
      <c r="BR103" s="166"/>
      <c r="BS103" s="166"/>
      <c r="BT103" s="166"/>
      <c r="BU103" s="166"/>
      <c r="BV103" s="166"/>
      <c r="BW103" s="166"/>
      <c r="BX103" s="166"/>
      <c r="BY103" s="166"/>
      <c r="BZ103" s="166"/>
      <c r="CA103" s="166"/>
      <c r="CB103" s="166"/>
      <c r="CC103" s="166"/>
      <c r="CD103" s="166"/>
      <c r="CE103" s="166"/>
      <c r="CF103" s="166"/>
      <c r="CG103" s="166"/>
      <c r="CH103" s="166"/>
      <c r="CI103" s="166"/>
      <c r="CJ103" s="166"/>
      <c r="CK103" s="166"/>
      <c r="CL103" s="166"/>
      <c r="CM103" s="166"/>
      <c r="CN103" s="166"/>
      <c r="CO103" s="166"/>
      <c r="CP103" s="166"/>
      <c r="CQ103" s="166"/>
      <c r="CR103" s="166"/>
      <c r="CS103" s="166"/>
      <c r="CT103" s="166"/>
      <c r="CU103" s="166"/>
      <c r="CV103" s="166"/>
      <c r="CW103" s="166"/>
      <c r="CX103" s="166"/>
      <c r="CY103" s="166"/>
      <c r="CZ103" s="166"/>
      <c r="DA103" s="166"/>
      <c r="DB103" s="166"/>
      <c r="DC103" s="166"/>
      <c r="DD103" s="166"/>
      <c r="DE103" s="166"/>
      <c r="DF103" s="166"/>
      <c r="DG103" s="166"/>
      <c r="DH103" s="166"/>
      <c r="DI103" s="166"/>
      <c r="DJ103" s="166"/>
      <c r="DK103" s="166"/>
      <c r="DL103" s="166"/>
      <c r="DM103" s="166"/>
      <c r="DN103" s="166"/>
      <c r="DO103" s="166"/>
      <c r="DP103" s="166"/>
      <c r="DQ103" s="166"/>
      <c r="DR103" s="166"/>
      <c r="DS103" s="166"/>
      <c r="DT103" s="166"/>
      <c r="DU103" s="166"/>
      <c r="DV103" s="166"/>
      <c r="DW103" s="166"/>
      <c r="DX103" s="166"/>
      <c r="DY103" s="166"/>
      <c r="DZ103" s="166"/>
      <c r="EA103" s="166"/>
      <c r="EB103" s="166"/>
      <c r="EC103" s="166"/>
      <c r="ED103" s="166"/>
      <c r="EE103" s="166"/>
      <c r="EF103" s="166"/>
      <c r="EG103" s="166"/>
      <c r="EH103" s="166"/>
      <c r="EI103" s="166"/>
      <c r="EJ103" s="166"/>
      <c r="EK103" s="166"/>
      <c r="EL103" s="166"/>
      <c r="EM103" s="166"/>
      <c r="EN103" s="166"/>
      <c r="EO103" s="166"/>
      <c r="EP103" s="166"/>
      <c r="EQ103" s="166"/>
      <c r="ER103" s="166"/>
      <c r="ES103" s="166"/>
      <c r="ET103" s="166"/>
      <c r="EU103" s="166"/>
      <c r="EV103" s="166"/>
      <c r="EW103" s="166"/>
      <c r="EX103" s="166"/>
      <c r="EY103" s="166"/>
      <c r="EZ103" s="166"/>
      <c r="FA103" s="166"/>
      <c r="FB103" s="166"/>
      <c r="FC103" s="166"/>
      <c r="FD103" s="166"/>
      <c r="FE103" s="166"/>
      <c r="FF103" s="166"/>
      <c r="FG103" s="166"/>
      <c r="FH103" s="166"/>
      <c r="FI103" s="166"/>
      <c r="FJ103" s="166"/>
      <c r="FK103" s="166"/>
      <c r="FL103" s="166"/>
      <c r="FM103" s="166"/>
      <c r="FN103" s="166"/>
      <c r="FO103" s="166"/>
      <c r="FP103" s="166"/>
      <c r="FQ103" s="166"/>
      <c r="FR103" s="166"/>
      <c r="FS103" s="166"/>
      <c r="FT103" s="166"/>
      <c r="FU103" s="166"/>
      <c r="FV103" s="166"/>
      <c r="FW103" s="166"/>
      <c r="FX103" s="166"/>
      <c r="FY103" s="166"/>
      <c r="FZ103" s="166"/>
      <c r="GA103" s="166"/>
      <c r="GB103" s="166"/>
      <c r="GC103" s="166"/>
      <c r="GD103" s="166"/>
      <c r="GE103" s="166"/>
      <c r="GF103" s="166"/>
      <c r="GG103" s="166"/>
      <c r="GH103" s="166"/>
      <c r="GI103" s="166"/>
      <c r="GJ103" s="166"/>
      <c r="GK103" s="166"/>
      <c r="GL103" s="166"/>
      <c r="GM103" s="166"/>
      <c r="GN103" s="166"/>
      <c r="GO103" s="166"/>
      <c r="GP103" s="166"/>
      <c r="GQ103" s="166"/>
      <c r="GR103" s="166"/>
      <c r="GS103" s="166"/>
      <c r="GT103" s="166"/>
      <c r="GU103" s="166"/>
      <c r="GV103" s="166"/>
      <c r="GW103" s="166"/>
      <c r="GX103" s="166"/>
      <c r="GY103" s="166"/>
    </row>
    <row r="104" spans="1:207">
      <c r="D104" s="171" t="s">
        <v>2</v>
      </c>
      <c r="F104" s="172" t="s">
        <v>3</v>
      </c>
      <c r="G104" s="170"/>
      <c r="H104" s="172" t="s">
        <v>3</v>
      </c>
      <c r="I104" s="170"/>
      <c r="J104" s="172" t="s">
        <v>3</v>
      </c>
      <c r="K104" s="170"/>
      <c r="L104" s="172" t="s">
        <v>3</v>
      </c>
    </row>
    <row r="105" spans="1:207">
      <c r="A105" s="173" t="s">
        <v>129</v>
      </c>
      <c r="E105" s="203"/>
      <c r="F105" s="174"/>
      <c r="G105" s="204"/>
      <c r="H105" s="174"/>
      <c r="I105" s="204"/>
      <c r="J105" s="174"/>
      <c r="K105" s="176"/>
      <c r="L105" s="174"/>
    </row>
    <row r="106" spans="1:207">
      <c r="A106" s="159" t="s">
        <v>221</v>
      </c>
      <c r="E106" s="203"/>
      <c r="F106" s="176"/>
      <c r="G106" s="176"/>
      <c r="H106" s="176">
        <v>0</v>
      </c>
      <c r="I106" s="176"/>
      <c r="J106" s="176"/>
      <c r="K106" s="176"/>
      <c r="L106" s="174">
        <v>0</v>
      </c>
    </row>
    <row r="107" spans="1:207">
      <c r="A107" s="159" t="s">
        <v>130</v>
      </c>
      <c r="E107" s="203"/>
      <c r="F107" s="176"/>
      <c r="G107" s="176"/>
      <c r="H107" s="176">
        <v>-300000000</v>
      </c>
      <c r="I107" s="176"/>
      <c r="J107" s="176"/>
      <c r="K107" s="176"/>
      <c r="L107" s="174">
        <v>-300000000</v>
      </c>
    </row>
    <row r="108" spans="1:207">
      <c r="A108" s="159" t="s">
        <v>131</v>
      </c>
      <c r="E108" s="203"/>
      <c r="F108" s="176"/>
      <c r="G108" s="176"/>
      <c r="H108" s="176">
        <v>2500000000</v>
      </c>
      <c r="I108" s="176"/>
      <c r="J108" s="176"/>
      <c r="K108" s="176"/>
      <c r="L108" s="174">
        <v>2500000000</v>
      </c>
    </row>
    <row r="109" spans="1:207">
      <c r="A109" s="159" t="s">
        <v>132</v>
      </c>
      <c r="E109" s="203"/>
      <c r="F109" s="176"/>
      <c r="G109" s="176"/>
      <c r="H109" s="176">
        <v>-1500000000</v>
      </c>
      <c r="I109" s="176"/>
      <c r="J109" s="176"/>
      <c r="K109" s="176"/>
      <c r="L109" s="174">
        <v>-1500000000</v>
      </c>
    </row>
    <row r="110" spans="1:207">
      <c r="A110" s="159" t="s">
        <v>133</v>
      </c>
      <c r="E110" s="203"/>
      <c r="F110" s="176"/>
      <c r="G110" s="176"/>
      <c r="H110" s="176">
        <v>-11235000</v>
      </c>
      <c r="I110" s="176"/>
      <c r="J110" s="176"/>
      <c r="K110" s="176"/>
      <c r="L110" s="174">
        <v>-11235000</v>
      </c>
    </row>
    <row r="111" spans="1:207">
      <c r="A111" s="159" t="s">
        <v>502</v>
      </c>
      <c r="E111" s="203"/>
      <c r="F111" s="176"/>
      <c r="G111" s="176"/>
      <c r="H111" s="176">
        <v>0</v>
      </c>
      <c r="I111" s="176"/>
      <c r="J111" s="176"/>
      <c r="K111" s="176"/>
      <c r="L111" s="174">
        <v>0</v>
      </c>
    </row>
    <row r="112" spans="1:207">
      <c r="A112" s="159" t="s">
        <v>503</v>
      </c>
      <c r="E112" s="203"/>
      <c r="F112" s="176"/>
      <c r="G112" s="566"/>
      <c r="H112" s="176">
        <v>0</v>
      </c>
      <c r="I112" s="566"/>
      <c r="J112" s="176"/>
      <c r="K112" s="566"/>
      <c r="L112" s="174">
        <v>489908990</v>
      </c>
    </row>
    <row r="113" spans="1:12">
      <c r="A113" s="159" t="s">
        <v>225</v>
      </c>
      <c r="E113" s="203"/>
      <c r="F113" s="176"/>
      <c r="G113" s="176"/>
      <c r="H113" s="176">
        <v>0</v>
      </c>
      <c r="I113" s="176"/>
      <c r="J113" s="176"/>
      <c r="K113" s="176"/>
      <c r="L113" s="174">
        <v>-75321787</v>
      </c>
    </row>
    <row r="114" spans="1:12">
      <c r="A114" s="159" t="s">
        <v>134</v>
      </c>
      <c r="E114" s="203"/>
      <c r="F114" s="176"/>
      <c r="G114" s="176"/>
      <c r="H114" s="176">
        <v>0</v>
      </c>
      <c r="I114" s="176"/>
      <c r="J114" s="176"/>
      <c r="K114" s="176"/>
      <c r="L114" s="174">
        <v>-106507</v>
      </c>
    </row>
    <row r="115" spans="1:12">
      <c r="A115" s="159" t="s">
        <v>135</v>
      </c>
      <c r="E115" s="203"/>
      <c r="F115" s="176"/>
      <c r="G115" s="176"/>
      <c r="H115" s="176">
        <v>-222500000</v>
      </c>
      <c r="I115" s="176"/>
      <c r="J115" s="176"/>
      <c r="K115" s="176"/>
      <c r="L115" s="174">
        <v>-262500000</v>
      </c>
    </row>
    <row r="116" spans="1:12">
      <c r="A116" s="159" t="s">
        <v>226</v>
      </c>
      <c r="D116" s="163">
        <v>18</v>
      </c>
      <c r="E116" s="203"/>
      <c r="F116" s="176"/>
      <c r="G116" s="176"/>
      <c r="H116" s="176">
        <v>0</v>
      </c>
      <c r="I116" s="176"/>
      <c r="J116" s="176"/>
      <c r="K116" s="176"/>
      <c r="L116" s="174">
        <v>0</v>
      </c>
    </row>
    <row r="117" spans="1:12">
      <c r="A117" s="159" t="s">
        <v>136</v>
      </c>
      <c r="D117" s="163">
        <v>18</v>
      </c>
      <c r="E117" s="203"/>
      <c r="F117" s="176"/>
      <c r="G117" s="176"/>
      <c r="H117" s="176">
        <v>-1057536902</v>
      </c>
      <c r="I117" s="176"/>
      <c r="J117" s="176"/>
      <c r="K117" s="176"/>
      <c r="L117" s="174">
        <v>-890786902</v>
      </c>
    </row>
    <row r="118" spans="1:12">
      <c r="A118" s="159" t="s">
        <v>91</v>
      </c>
      <c r="D118" s="208"/>
      <c r="E118" s="203"/>
      <c r="F118" s="176"/>
      <c r="G118" s="176"/>
      <c r="H118" s="176">
        <v>-4294958584</v>
      </c>
      <c r="I118" s="176"/>
      <c r="J118" s="176"/>
      <c r="K118" s="176"/>
      <c r="L118" s="174">
        <v>-4294958584</v>
      </c>
    </row>
    <row r="119" spans="1:12">
      <c r="A119" s="159" t="s">
        <v>138</v>
      </c>
      <c r="D119" s="202"/>
      <c r="E119" s="203"/>
      <c r="F119" s="176"/>
      <c r="G119" s="176"/>
      <c r="H119" s="176">
        <v>-40000946</v>
      </c>
      <c r="I119" s="176"/>
      <c r="J119" s="176"/>
      <c r="K119" s="176"/>
      <c r="L119" s="174">
        <v>0</v>
      </c>
    </row>
    <row r="120" spans="1:12">
      <c r="A120" s="181" t="s">
        <v>137</v>
      </c>
      <c r="E120" s="203"/>
      <c r="F120" s="179"/>
      <c r="G120" s="176"/>
      <c r="H120" s="179">
        <v>-1183</v>
      </c>
      <c r="I120" s="176"/>
      <c r="J120" s="179"/>
      <c r="K120" s="176"/>
      <c r="L120" s="179">
        <v>0</v>
      </c>
    </row>
    <row r="121" spans="1:12" ht="8.1" customHeight="1">
      <c r="D121" s="202"/>
      <c r="E121" s="203"/>
      <c r="F121" s="176"/>
      <c r="G121" s="205"/>
      <c r="H121" s="176"/>
      <c r="I121" s="205"/>
      <c r="J121" s="176"/>
      <c r="K121" s="177"/>
      <c r="L121" s="176"/>
    </row>
    <row r="122" spans="1:12">
      <c r="A122" s="173" t="s">
        <v>504</v>
      </c>
      <c r="E122" s="203"/>
      <c r="F122" s="179">
        <f>SUM(F106:F121)</f>
        <v>0</v>
      </c>
      <c r="G122" s="177"/>
      <c r="H122" s="179">
        <f>SUM(H106:H121)</f>
        <v>-4926232615</v>
      </c>
      <c r="I122" s="177"/>
      <c r="J122" s="179">
        <f>SUM(J106:J121)</f>
        <v>0</v>
      </c>
      <c r="K122" s="176"/>
      <c r="L122" s="179">
        <f>SUM(L106:L121)</f>
        <v>-4344999790</v>
      </c>
    </row>
    <row r="123" spans="1:12" ht="8.1" customHeight="1">
      <c r="E123" s="203"/>
      <c r="G123" s="205"/>
      <c r="I123" s="205"/>
      <c r="K123" s="177"/>
      <c r="L123" s="174"/>
    </row>
    <row r="124" spans="1:12">
      <c r="A124" s="173" t="s">
        <v>139</v>
      </c>
      <c r="E124" s="203"/>
      <c r="F124" s="174">
        <f>+F122+F92+F68</f>
        <v>0</v>
      </c>
      <c r="G124" s="177"/>
      <c r="H124" s="174">
        <f>+H122+H92+H68</f>
        <v>-3423714995.8500004</v>
      </c>
      <c r="I124" s="177"/>
      <c r="J124" s="174">
        <f>+J122+J92+J68</f>
        <v>0</v>
      </c>
      <c r="K124" s="174"/>
      <c r="L124" s="174">
        <f>+L122+L92+L68</f>
        <v>-1430726189</v>
      </c>
    </row>
    <row r="125" spans="1:12">
      <c r="A125" s="159" t="s">
        <v>505</v>
      </c>
      <c r="E125" s="203"/>
      <c r="F125" s="179"/>
      <c r="G125" s="176"/>
      <c r="H125" s="179">
        <v>1475613992</v>
      </c>
      <c r="I125" s="176"/>
      <c r="J125" s="179"/>
      <c r="K125" s="174"/>
      <c r="L125" s="179">
        <v>996449205</v>
      </c>
    </row>
    <row r="126" spans="1:12" ht="8.1" customHeight="1">
      <c r="D126" s="208"/>
      <c r="E126" s="203"/>
      <c r="F126" s="176"/>
      <c r="G126" s="177"/>
      <c r="H126" s="176"/>
      <c r="I126" s="177"/>
      <c r="J126" s="176"/>
      <c r="K126" s="174"/>
      <c r="L126" s="176"/>
    </row>
    <row r="127" spans="1:12" ht="18.75" thickBot="1">
      <c r="A127" s="173" t="s">
        <v>506</v>
      </c>
      <c r="D127" s="208"/>
      <c r="E127" s="203"/>
      <c r="F127" s="210">
        <f>SUM(F124:F126)</f>
        <v>0</v>
      </c>
      <c r="G127" s="177"/>
      <c r="H127" s="210">
        <f>SUM(H124:H126)</f>
        <v>-1948101003.8500004</v>
      </c>
      <c r="I127" s="177"/>
      <c r="J127" s="210">
        <f>SUM(J124:J126)</f>
        <v>0</v>
      </c>
      <c r="K127" s="174"/>
      <c r="L127" s="210">
        <f>SUM(L124:L126)</f>
        <v>-434276984</v>
      </c>
    </row>
    <row r="128" spans="1:12" ht="18.75" thickTop="1">
      <c r="D128" s="209"/>
      <c r="E128" s="207"/>
      <c r="F128" s="211"/>
      <c r="G128" s="212"/>
      <c r="H128" s="211"/>
      <c r="I128" s="212"/>
      <c r="J128" s="211"/>
      <c r="K128" s="216"/>
      <c r="L128" s="211"/>
    </row>
    <row r="129" spans="1:12">
      <c r="A129" s="213" t="s">
        <v>142</v>
      </c>
      <c r="B129" s="214"/>
      <c r="C129" s="214"/>
      <c r="D129" s="214"/>
      <c r="E129" s="214"/>
      <c r="F129" s="206"/>
      <c r="G129" s="215"/>
      <c r="H129" s="206"/>
      <c r="I129" s="215"/>
      <c r="J129" s="206"/>
      <c r="K129" s="216"/>
      <c r="L129" s="206"/>
    </row>
    <row r="130" spans="1:12">
      <c r="A130" s="181" t="s">
        <v>229</v>
      </c>
      <c r="B130" s="181"/>
      <c r="D130" s="181"/>
      <c r="E130" s="181"/>
      <c r="F130" s="174"/>
      <c r="G130" s="216"/>
      <c r="H130" s="174"/>
      <c r="I130" s="216"/>
      <c r="J130" s="174"/>
      <c r="K130" s="216"/>
      <c r="L130" s="206"/>
    </row>
    <row r="131" spans="1:12">
      <c r="A131" s="214"/>
      <c r="B131" s="214" t="s">
        <v>143</v>
      </c>
      <c r="C131" s="214"/>
      <c r="D131" s="217"/>
      <c r="E131" s="214"/>
      <c r="F131" s="174"/>
      <c r="G131" s="216"/>
      <c r="H131" s="174">
        <v>419687036</v>
      </c>
      <c r="I131" s="216"/>
      <c r="J131" s="174"/>
      <c r="K131" s="216"/>
      <c r="L131" s="174">
        <v>115845922</v>
      </c>
    </row>
    <row r="132" spans="1:12">
      <c r="A132" s="181" t="s">
        <v>144</v>
      </c>
      <c r="B132" s="214"/>
      <c r="C132" s="214"/>
      <c r="D132" s="217"/>
      <c r="E132" s="214"/>
      <c r="F132" s="159"/>
      <c r="G132" s="166"/>
      <c r="H132" s="159"/>
      <c r="I132" s="166"/>
      <c r="J132" s="159"/>
      <c r="K132" s="166"/>
      <c r="L132" s="174"/>
    </row>
    <row r="133" spans="1:12">
      <c r="A133" s="181"/>
      <c r="B133" s="214" t="s">
        <v>8</v>
      </c>
      <c r="C133" s="214"/>
      <c r="D133" s="217"/>
      <c r="E133" s="214"/>
      <c r="F133" s="174"/>
      <c r="H133" s="174">
        <v>2121005878</v>
      </c>
      <c r="J133" s="174"/>
      <c r="L133" s="174">
        <v>161494509</v>
      </c>
    </row>
    <row r="134" spans="1:12">
      <c r="A134" s="181" t="s">
        <v>566</v>
      </c>
      <c r="B134" s="214"/>
      <c r="C134" s="214"/>
      <c r="D134" s="217"/>
      <c r="E134" s="214"/>
      <c r="F134" s="176"/>
      <c r="G134" s="215"/>
      <c r="H134" s="176"/>
      <c r="I134" s="215"/>
      <c r="J134" s="176"/>
      <c r="K134" s="215"/>
      <c r="L134" s="176"/>
    </row>
    <row r="135" spans="1:12">
      <c r="A135" s="181"/>
      <c r="B135" s="214" t="s">
        <v>567</v>
      </c>
      <c r="C135" s="214"/>
      <c r="D135" s="217"/>
      <c r="E135" s="214"/>
      <c r="F135" s="174"/>
      <c r="G135" s="215"/>
      <c r="H135" s="174">
        <v>266191677</v>
      </c>
      <c r="I135" s="215"/>
      <c r="J135" s="174"/>
      <c r="K135" s="215"/>
      <c r="L135" s="174">
        <v>267219274</v>
      </c>
    </row>
    <row r="136" spans="1:12">
      <c r="A136" s="181" t="s">
        <v>231</v>
      </c>
      <c r="B136" s="214"/>
      <c r="C136" s="214"/>
      <c r="D136" s="217"/>
      <c r="E136" s="214"/>
      <c r="F136" s="174"/>
      <c r="G136" s="215"/>
      <c r="H136" s="174">
        <v>0</v>
      </c>
      <c r="I136" s="215"/>
      <c r="J136" s="174"/>
      <c r="K136" s="215"/>
      <c r="L136" s="174">
        <v>0</v>
      </c>
    </row>
    <row r="137" spans="1:12">
      <c r="A137" s="181" t="s">
        <v>459</v>
      </c>
      <c r="B137" s="214"/>
      <c r="C137" s="214"/>
      <c r="D137" s="217"/>
      <c r="E137" s="214"/>
      <c r="F137" s="174"/>
      <c r="G137" s="216"/>
      <c r="H137" s="174">
        <v>0</v>
      </c>
      <c r="I137" s="216"/>
      <c r="J137" s="174"/>
      <c r="K137" s="216"/>
      <c r="L137" s="174">
        <v>0</v>
      </c>
    </row>
    <row r="138" spans="1:12">
      <c r="A138" s="181" t="s">
        <v>144</v>
      </c>
      <c r="B138" s="214"/>
      <c r="C138" s="214"/>
      <c r="D138" s="217"/>
      <c r="E138" s="214"/>
      <c r="F138" s="174"/>
      <c r="G138" s="216"/>
      <c r="H138" s="174"/>
      <c r="I138" s="216"/>
      <c r="J138" s="174"/>
      <c r="K138" s="216"/>
      <c r="L138" s="174"/>
    </row>
    <row r="139" spans="1:12">
      <c r="A139" s="181"/>
      <c r="B139" s="214" t="s">
        <v>233</v>
      </c>
      <c r="C139" s="214"/>
      <c r="D139" s="217"/>
      <c r="E139" s="214"/>
      <c r="F139" s="174"/>
      <c r="G139" s="216"/>
      <c r="H139" s="174">
        <v>0</v>
      </c>
      <c r="I139" s="216"/>
      <c r="J139" s="174"/>
      <c r="K139" s="216"/>
      <c r="L139" s="174">
        <v>0</v>
      </c>
    </row>
    <row r="140" spans="1:12">
      <c r="A140" s="181" t="s">
        <v>234</v>
      </c>
      <c r="B140" s="214"/>
      <c r="C140" s="214"/>
      <c r="D140" s="217"/>
      <c r="E140" s="214"/>
      <c r="F140" s="174"/>
      <c r="G140" s="216"/>
      <c r="H140" s="174">
        <v>0</v>
      </c>
      <c r="I140" s="216"/>
      <c r="J140" s="174"/>
      <c r="K140" s="216"/>
      <c r="L140" s="174">
        <v>0</v>
      </c>
    </row>
    <row r="141" spans="1:12">
      <c r="A141" s="214" t="s">
        <v>556</v>
      </c>
      <c r="B141" s="214"/>
      <c r="C141" s="214"/>
      <c r="D141" s="217"/>
      <c r="E141" s="214"/>
      <c r="F141" s="174"/>
      <c r="G141" s="216"/>
      <c r="H141" s="174">
        <v>166788542</v>
      </c>
      <c r="I141" s="216"/>
      <c r="J141" s="174"/>
      <c r="K141" s="216"/>
      <c r="L141" s="174">
        <v>157129088</v>
      </c>
    </row>
    <row r="142" spans="1:12">
      <c r="A142" s="214"/>
      <c r="B142" s="214"/>
      <c r="C142" s="214"/>
      <c r="D142" s="217"/>
      <c r="E142" s="214"/>
      <c r="F142" s="174"/>
      <c r="G142" s="216"/>
      <c r="H142" s="174"/>
      <c r="I142" s="216"/>
      <c r="J142" s="174"/>
      <c r="K142" s="216"/>
      <c r="L142" s="206"/>
    </row>
    <row r="143" spans="1:12">
      <c r="A143" s="214"/>
      <c r="B143" s="214"/>
      <c r="C143" s="214"/>
      <c r="D143" s="217"/>
      <c r="E143" s="214"/>
      <c r="F143" s="174"/>
      <c r="G143" s="216"/>
      <c r="H143" s="174"/>
      <c r="I143" s="216"/>
      <c r="J143" s="174"/>
      <c r="K143" s="216"/>
      <c r="L143" s="206"/>
    </row>
    <row r="144" spans="1:12">
      <c r="A144" s="214"/>
      <c r="B144" s="214"/>
      <c r="C144" s="214"/>
      <c r="D144" s="217"/>
      <c r="E144" s="214"/>
      <c r="F144" s="174"/>
      <c r="G144" s="216"/>
      <c r="H144" s="174"/>
      <c r="I144" s="216"/>
      <c r="J144" s="174"/>
      <c r="K144" s="216"/>
      <c r="L144" s="206"/>
    </row>
    <row r="145" spans="1:12" ht="15.75" customHeight="1">
      <c r="D145" s="159"/>
      <c r="E145" s="203"/>
      <c r="F145" s="159"/>
      <c r="G145" s="166"/>
      <c r="H145" s="159"/>
      <c r="I145" s="166"/>
      <c r="J145" s="159"/>
      <c r="K145" s="166"/>
      <c r="L145" s="159"/>
    </row>
    <row r="146" spans="1:12" ht="21.95" customHeight="1">
      <c r="A146" s="185" t="s">
        <v>179</v>
      </c>
      <c r="B146" s="185"/>
      <c r="C146" s="185"/>
      <c r="D146" s="186"/>
      <c r="E146" s="185"/>
      <c r="F146" s="187"/>
      <c r="G146" s="188"/>
      <c r="H146" s="187"/>
      <c r="I146" s="188"/>
      <c r="J146" s="187"/>
      <c r="K146" s="188"/>
      <c r="L146" s="187"/>
    </row>
  </sheetData>
  <mergeCells count="6">
    <mergeCell ref="F102:H102"/>
    <mergeCell ref="J102:L102"/>
    <mergeCell ref="F5:H5"/>
    <mergeCell ref="J5:L5"/>
    <mergeCell ref="F53:H53"/>
    <mergeCell ref="J53:L53"/>
  </mergeCells>
  <pageMargins left="0.8" right="0.5" top="0.5" bottom="0.6" header="0.49" footer="0.4"/>
  <pageSetup paperSize="9" scale="94" firstPageNumber="12" fitToHeight="0" orientation="portrait" useFirstPageNumber="1" horizontalDpi="1200" verticalDpi="1200" r:id="rId1"/>
  <headerFooter>
    <oddFooter>&amp;R&amp;"Angsana New,Regular"&amp;12&amp;P</oddFooter>
  </headerFooter>
  <rowBreaks count="2" manualBreakCount="2">
    <brk id="48" max="11" man="1"/>
    <brk id="97" max="11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182"/>
  <sheetViews>
    <sheetView topLeftCell="A7" zoomScaleNormal="100" zoomScaleSheetLayoutView="100" workbookViewId="0">
      <selection activeCell="L9" sqref="L9"/>
    </sheetView>
  </sheetViews>
  <sheetFormatPr defaultColWidth="9.33203125" defaultRowHeight="15"/>
  <cols>
    <col min="1" max="1" width="2" style="375" customWidth="1"/>
    <col min="2" max="2" width="2" style="376" customWidth="1"/>
    <col min="3" max="4" width="2" style="377" customWidth="1"/>
    <col min="5" max="5" width="50.83203125" style="377" customWidth="1"/>
    <col min="6" max="6" width="7.83203125" style="409" customWidth="1"/>
    <col min="7" max="7" width="1.1640625" style="389" customWidth="1"/>
    <col min="8" max="8" width="18" style="390" customWidth="1"/>
    <col min="9" max="9" width="0.83203125" style="391" customWidth="1"/>
    <col min="10" max="10" width="16.6640625" style="390" customWidth="1"/>
    <col min="11" max="11" width="1.33203125" style="391" customWidth="1"/>
    <col min="12" max="12" width="18.1640625" style="390" customWidth="1"/>
    <col min="13" max="13" width="1.5" style="391" customWidth="1"/>
    <col min="14" max="14" width="16.6640625" style="390" bestFit="1" customWidth="1"/>
    <col min="15" max="16384" width="9.33203125" style="370"/>
  </cols>
  <sheetData>
    <row r="1" spans="1:14">
      <c r="A1" s="369" t="s">
        <v>350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</row>
    <row r="2" spans="1:14">
      <c r="A2" s="369" t="s">
        <v>351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</row>
    <row r="3" spans="1:14">
      <c r="A3" s="371" t="s">
        <v>296</v>
      </c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</row>
    <row r="4" spans="1:14">
      <c r="A4" s="372"/>
      <c r="B4" s="372"/>
      <c r="C4" s="372"/>
      <c r="D4" s="372"/>
      <c r="E4" s="372"/>
      <c r="F4" s="373"/>
      <c r="G4" s="372"/>
      <c r="H4" s="374"/>
      <c r="I4" s="372"/>
      <c r="J4" s="374"/>
      <c r="K4" s="372"/>
      <c r="L4" s="374"/>
      <c r="M4" s="372"/>
      <c r="N4" s="374"/>
    </row>
    <row r="5" spans="1:14">
      <c r="A5" s="372"/>
      <c r="B5" s="372"/>
      <c r="C5" s="372"/>
      <c r="D5" s="372"/>
      <c r="E5" s="372"/>
      <c r="F5" s="373"/>
      <c r="G5" s="372"/>
      <c r="H5" s="374"/>
      <c r="I5" s="372"/>
      <c r="J5" s="374"/>
      <c r="K5" s="372"/>
      <c r="L5" s="374"/>
      <c r="M5" s="372"/>
      <c r="N5" s="374"/>
    </row>
    <row r="6" spans="1:14">
      <c r="F6" s="378"/>
      <c r="G6" s="379"/>
      <c r="H6" s="636" t="s">
        <v>352</v>
      </c>
      <c r="I6" s="636"/>
      <c r="J6" s="636"/>
      <c r="K6" s="380"/>
      <c r="L6" s="636" t="s">
        <v>353</v>
      </c>
      <c r="M6" s="636"/>
      <c r="N6" s="636"/>
    </row>
    <row r="7" spans="1:14">
      <c r="F7" s="381"/>
      <c r="G7" s="382"/>
      <c r="H7" s="383" t="s">
        <v>236</v>
      </c>
      <c r="I7" s="384"/>
      <c r="J7" s="383" t="s">
        <v>237</v>
      </c>
      <c r="K7" s="385"/>
      <c r="L7" s="383" t="s">
        <v>236</v>
      </c>
      <c r="M7" s="384"/>
      <c r="N7" s="383" t="s">
        <v>237</v>
      </c>
    </row>
    <row r="8" spans="1:14">
      <c r="F8" s="386" t="s">
        <v>238</v>
      </c>
      <c r="G8" s="382"/>
      <c r="H8" s="387" t="s">
        <v>239</v>
      </c>
      <c r="I8" s="384"/>
      <c r="J8" s="387" t="s">
        <v>239</v>
      </c>
      <c r="K8" s="385"/>
      <c r="L8" s="387" t="s">
        <v>239</v>
      </c>
      <c r="M8" s="384"/>
      <c r="N8" s="387" t="s">
        <v>239</v>
      </c>
    </row>
    <row r="9" spans="1:14">
      <c r="F9" s="388"/>
      <c r="K9" s="392"/>
      <c r="L9" s="392"/>
      <c r="M9" s="392"/>
      <c r="N9" s="392"/>
    </row>
    <row r="10" spans="1:14">
      <c r="A10" s="393" t="s">
        <v>354</v>
      </c>
      <c r="F10" s="388"/>
      <c r="K10" s="392"/>
      <c r="L10" s="392"/>
      <c r="M10" s="392"/>
      <c r="N10" s="392"/>
    </row>
    <row r="11" spans="1:14">
      <c r="A11" s="376" t="s">
        <v>317</v>
      </c>
      <c r="F11" s="388"/>
      <c r="H11" s="391">
        <f>CF_TH!F10</f>
        <v>6340819257</v>
      </c>
      <c r="J11" s="391">
        <f>CF_TH!H10</f>
        <v>3493035031</v>
      </c>
      <c r="L11" s="391">
        <f>CF_TH!J10</f>
        <v>5071531009</v>
      </c>
      <c r="N11" s="391">
        <f>CF_TH!L10</f>
        <v>2730257373</v>
      </c>
    </row>
    <row r="12" spans="1:14">
      <c r="A12" s="376" t="s">
        <v>355</v>
      </c>
      <c r="F12" s="388"/>
      <c r="H12" s="391"/>
      <c r="J12" s="391"/>
      <c r="L12" s="391"/>
      <c r="N12" s="391"/>
    </row>
    <row r="13" spans="1:14" ht="18">
      <c r="A13" s="376"/>
      <c r="B13" s="376" t="s">
        <v>356</v>
      </c>
      <c r="F13" s="394"/>
      <c r="H13" s="391">
        <f>CF_TH!F12</f>
        <v>-9043150</v>
      </c>
      <c r="J13" s="391">
        <f>CF_TH!H12</f>
        <v>-9371802</v>
      </c>
      <c r="L13" s="391">
        <f>CF_TH!J12</f>
        <v>-9043150</v>
      </c>
      <c r="N13" s="391">
        <f>CF_TH!L12</f>
        <v>-9371802</v>
      </c>
    </row>
    <row r="14" spans="1:14" ht="18">
      <c r="A14" s="376"/>
      <c r="B14" s="376" t="s">
        <v>357</v>
      </c>
      <c r="F14" s="394"/>
      <c r="H14" s="391">
        <f>CF_TH!F13</f>
        <v>-64252</v>
      </c>
      <c r="J14" s="391">
        <f>CF_TH!H13</f>
        <v>0</v>
      </c>
      <c r="L14" s="391">
        <f>CF_TH!J13</f>
        <v>-64252</v>
      </c>
      <c r="N14" s="391">
        <f>CF_TH!L13</f>
        <v>0</v>
      </c>
    </row>
    <row r="15" spans="1:14" ht="18">
      <c r="B15" s="377" t="s">
        <v>358</v>
      </c>
      <c r="F15" s="394"/>
      <c r="H15" s="391">
        <f>CF_TH!F14</f>
        <v>-15996874</v>
      </c>
      <c r="J15" s="391">
        <f>CF_TH!H14</f>
        <v>2016107</v>
      </c>
      <c r="L15" s="391">
        <f>CF_TH!J14</f>
        <v>704076</v>
      </c>
      <c r="N15" s="391">
        <f>CF_TH!L14</f>
        <v>-1623916</v>
      </c>
    </row>
    <row r="16" spans="1:14" ht="18">
      <c r="B16" s="377" t="s">
        <v>359</v>
      </c>
      <c r="F16" s="394"/>
      <c r="H16" s="391">
        <f>CF_TH!F15</f>
        <v>2148329</v>
      </c>
      <c r="J16" s="391">
        <f>CF_TH!H15</f>
        <v>0</v>
      </c>
      <c r="L16" s="391">
        <f>CF_TH!J15</f>
        <v>0</v>
      </c>
      <c r="N16" s="391">
        <f>CF_TH!L15</f>
        <v>0</v>
      </c>
    </row>
    <row r="17" spans="2:14" ht="18">
      <c r="B17" s="377" t="s">
        <v>360</v>
      </c>
      <c r="F17" s="394"/>
      <c r="H17" s="391">
        <f>CF_TH!F16</f>
        <v>-1024391790</v>
      </c>
      <c r="J17" s="391">
        <f>CF_TH!H16</f>
        <v>-1305072583</v>
      </c>
      <c r="L17" s="391">
        <f>CF_TH!J16</f>
        <v>0</v>
      </c>
      <c r="N17" s="391">
        <f>CF_TH!L16</f>
        <v>0</v>
      </c>
    </row>
    <row r="18" spans="2:14" ht="18">
      <c r="B18" s="377" t="s">
        <v>361</v>
      </c>
      <c r="F18" s="394">
        <f>CF_TH!$D$17</f>
        <v>15</v>
      </c>
      <c r="H18" s="391">
        <f>CF_TH!F17</f>
        <v>0</v>
      </c>
      <c r="J18" s="391">
        <f>CF_TH!H17</f>
        <v>0</v>
      </c>
      <c r="L18" s="391">
        <f>CF_TH!J17</f>
        <v>-5267502</v>
      </c>
      <c r="N18" s="391">
        <f>CF_TH!L17</f>
        <v>65836433</v>
      </c>
    </row>
    <row r="19" spans="2:14" ht="18">
      <c r="B19" s="377" t="s">
        <v>362</v>
      </c>
      <c r="F19" s="394"/>
      <c r="H19" s="391">
        <f>CF_TH!F18</f>
        <v>0</v>
      </c>
      <c r="J19" s="391">
        <f>CF_TH!H18</f>
        <v>-88502774</v>
      </c>
      <c r="L19" s="391">
        <f>CF_TH!J18</f>
        <v>-153677049</v>
      </c>
      <c r="N19" s="391">
        <f>CF_TH!L18</f>
        <v>162850313</v>
      </c>
    </row>
    <row r="20" spans="2:14" ht="18">
      <c r="B20" s="377" t="s">
        <v>363</v>
      </c>
      <c r="F20" s="394"/>
      <c r="H20" s="391">
        <f>CF_TH!F19</f>
        <v>-2495924</v>
      </c>
      <c r="J20" s="391">
        <f>CF_TH!H19</f>
        <v>0</v>
      </c>
      <c r="L20" s="391">
        <f>CF_TH!J19</f>
        <v>645445</v>
      </c>
      <c r="N20" s="391">
        <f>CF_TH!L19</f>
        <v>0</v>
      </c>
    </row>
    <row r="21" spans="2:14" ht="18">
      <c r="B21" s="377" t="s">
        <v>364</v>
      </c>
      <c r="F21" s="394"/>
      <c r="H21" s="391">
        <f>CF_TH!F20</f>
        <v>-784117</v>
      </c>
      <c r="J21" s="391">
        <f>CF_TH!H20</f>
        <v>0</v>
      </c>
      <c r="L21" s="391">
        <f>CF_TH!J20</f>
        <v>0</v>
      </c>
      <c r="N21" s="391">
        <f>CF_TH!L20</f>
        <v>0</v>
      </c>
    </row>
    <row r="22" spans="2:14" ht="18">
      <c r="B22" s="377" t="s">
        <v>365</v>
      </c>
      <c r="F22" s="394"/>
      <c r="H22" s="391">
        <f>CF_TH!F21</f>
        <v>0</v>
      </c>
      <c r="J22" s="391">
        <f>CF_TH!H21</f>
        <v>-180000</v>
      </c>
      <c r="L22" s="391">
        <f>CF_TH!J21</f>
        <v>0</v>
      </c>
      <c r="N22" s="391">
        <f>CF_TH!L21</f>
        <v>0</v>
      </c>
    </row>
    <row r="23" spans="2:14" ht="18">
      <c r="B23" s="377" t="s">
        <v>366</v>
      </c>
      <c r="F23" s="394"/>
      <c r="H23" s="391">
        <f>CF_TH!F22</f>
        <v>-5834676584</v>
      </c>
      <c r="J23" s="391">
        <f>CF_TH!H22</f>
        <v>-26736896</v>
      </c>
      <c r="L23" s="391">
        <f>CF_TH!J22</f>
        <v>-345373206</v>
      </c>
      <c r="N23" s="391">
        <f>CF_TH!L22</f>
        <v>-26736896</v>
      </c>
    </row>
    <row r="24" spans="2:14" ht="18">
      <c r="B24" s="377" t="s">
        <v>367</v>
      </c>
      <c r="F24" s="394"/>
      <c r="H24" s="391">
        <f>CF_TH!F23</f>
        <v>-736702</v>
      </c>
      <c r="J24" s="391">
        <f>CF_TH!H23</f>
        <v>-17782600</v>
      </c>
      <c r="L24" s="391">
        <f>CF_TH!J23</f>
        <v>0</v>
      </c>
      <c r="N24" s="391">
        <f>CF_TH!L23</f>
        <v>0</v>
      </c>
    </row>
    <row r="25" spans="2:14" ht="18">
      <c r="B25" s="377" t="s">
        <v>368</v>
      </c>
      <c r="F25" s="394"/>
      <c r="H25" s="391">
        <f>CF_TH!F24</f>
        <v>-2435476</v>
      </c>
      <c r="J25" s="391">
        <f>CF_TH!H24</f>
        <v>-45232486</v>
      </c>
      <c r="L25" s="391">
        <f>CF_TH!J24</f>
        <v>-3715759</v>
      </c>
      <c r="N25" s="391">
        <f>CF_TH!L24</f>
        <v>-32636410</v>
      </c>
    </row>
    <row r="26" spans="2:14" ht="18">
      <c r="B26" s="377" t="s">
        <v>369</v>
      </c>
      <c r="F26" s="394"/>
      <c r="H26" s="391">
        <f>CF_TH!F25</f>
        <v>223179510</v>
      </c>
      <c r="J26" s="391">
        <f>CF_TH!H25</f>
        <v>270699111</v>
      </c>
      <c r="L26" s="391">
        <f>CF_TH!J25</f>
        <v>19065991</v>
      </c>
      <c r="N26" s="391">
        <f>CF_TH!L25</f>
        <v>20087781</v>
      </c>
    </row>
    <row r="27" spans="2:14" ht="18">
      <c r="B27" s="395" t="s">
        <v>370</v>
      </c>
      <c r="C27" s="396"/>
      <c r="F27" s="394"/>
      <c r="H27" s="391">
        <f>CF_TH!F26</f>
        <v>29447741</v>
      </c>
      <c r="J27" s="391">
        <f>CF_TH!H26</f>
        <v>9834824</v>
      </c>
      <c r="L27" s="391">
        <f>CF_TH!J26</f>
        <v>29392273</v>
      </c>
      <c r="N27" s="391">
        <f>CF_TH!L26</f>
        <v>9834824</v>
      </c>
    </row>
    <row r="28" spans="2:14" ht="18">
      <c r="B28" s="377" t="s">
        <v>277</v>
      </c>
      <c r="F28" s="394"/>
      <c r="H28" s="391">
        <f>CF_TH!F27</f>
        <v>11633917</v>
      </c>
      <c r="J28" s="391">
        <f>CF_TH!H27</f>
        <v>10749245</v>
      </c>
      <c r="L28" s="391">
        <f>CF_TH!J27</f>
        <v>3551507</v>
      </c>
      <c r="N28" s="391">
        <f>CF_TH!L27</f>
        <v>3996340</v>
      </c>
    </row>
    <row r="29" spans="2:14" ht="18">
      <c r="B29" s="395" t="s">
        <v>371</v>
      </c>
      <c r="C29" s="396"/>
      <c r="F29" s="394">
        <f>CF_TH!$D$28</f>
        <v>16</v>
      </c>
      <c r="H29" s="391">
        <f>CF_TH!F28</f>
        <v>24596079</v>
      </c>
      <c r="J29" s="391">
        <f>CF_TH!H28</f>
        <v>15238889</v>
      </c>
      <c r="L29" s="391">
        <f>CF_TH!J28</f>
        <v>1283056</v>
      </c>
      <c r="N29" s="391">
        <f>CF_TH!L28</f>
        <v>730837</v>
      </c>
    </row>
    <row r="30" spans="2:14" ht="18">
      <c r="B30" s="395" t="s">
        <v>372</v>
      </c>
      <c r="C30" s="396"/>
      <c r="F30" s="394"/>
      <c r="H30" s="391">
        <f>CF_TH!F29</f>
        <v>10842805</v>
      </c>
      <c r="J30" s="391">
        <f>CF_TH!H29</f>
        <v>19330132</v>
      </c>
      <c r="L30" s="391">
        <f>CF_TH!J29</f>
        <v>938047</v>
      </c>
      <c r="N30" s="391">
        <f>CF_TH!L29</f>
        <v>4423653</v>
      </c>
    </row>
    <row r="31" spans="2:14" ht="18">
      <c r="B31" s="395" t="s">
        <v>373</v>
      </c>
      <c r="C31" s="396"/>
      <c r="F31" s="394"/>
      <c r="H31" s="391">
        <f>CF_TH!F30</f>
        <v>0</v>
      </c>
      <c r="J31" s="391">
        <f>CF_TH!H30</f>
        <v>0</v>
      </c>
      <c r="L31" s="391">
        <f>CF_TH!J30</f>
        <v>-9417493</v>
      </c>
      <c r="N31" s="391">
        <f>CF_TH!L30</f>
        <v>-2483999</v>
      </c>
    </row>
    <row r="32" spans="2:14" ht="18">
      <c r="B32" s="395" t="s">
        <v>374</v>
      </c>
      <c r="C32" s="396"/>
      <c r="F32" s="394"/>
      <c r="H32" s="391">
        <f>CF_TH!F31</f>
        <v>-5585921</v>
      </c>
      <c r="J32" s="391">
        <f>CF_TH!H31</f>
        <v>-6715843</v>
      </c>
      <c r="L32" s="391">
        <f>CF_TH!J31</f>
        <v>0</v>
      </c>
      <c r="N32" s="391">
        <f>CF_TH!L31</f>
        <v>0</v>
      </c>
    </row>
    <row r="33" spans="1:14" ht="18">
      <c r="B33" s="395" t="s">
        <v>310</v>
      </c>
      <c r="C33" s="396"/>
      <c r="F33" s="394"/>
      <c r="H33" s="391">
        <f>CF_TH!F32</f>
        <v>-27328208</v>
      </c>
      <c r="J33" s="391">
        <f>CF_TH!H32</f>
        <v>-4803536</v>
      </c>
      <c r="L33" s="391">
        <f>CF_TH!J32</f>
        <v>-4618958848</v>
      </c>
      <c r="N33" s="391">
        <f>CF_TH!L32</f>
        <v>-2267259534</v>
      </c>
    </row>
    <row r="34" spans="1:14" ht="18">
      <c r="B34" s="395" t="s">
        <v>375</v>
      </c>
      <c r="C34" s="396"/>
      <c r="F34" s="394"/>
      <c r="H34" s="391">
        <f>CF_TH!F33</f>
        <v>-492735898</v>
      </c>
      <c r="J34" s="391">
        <f>CF_TH!H33</f>
        <v>-140081032</v>
      </c>
      <c r="L34" s="391">
        <f>CF_TH!J33</f>
        <v>-775997825</v>
      </c>
      <c r="N34" s="391">
        <f>CF_TH!L33</f>
        <v>-492772763.68000001</v>
      </c>
    </row>
    <row r="35" spans="1:14">
      <c r="B35" s="395" t="s">
        <v>376</v>
      </c>
      <c r="C35" s="396"/>
      <c r="F35" s="388"/>
      <c r="H35" s="391">
        <f>CF_TH!F34</f>
        <v>1124260588</v>
      </c>
      <c r="J35" s="391">
        <f>CF_TH!H34</f>
        <v>760643314</v>
      </c>
      <c r="L35" s="391">
        <f>CF_TH!J34</f>
        <v>911795778</v>
      </c>
      <c r="N35" s="391">
        <f>CF_TH!L34</f>
        <v>766057063</v>
      </c>
    </row>
    <row r="36" spans="1:14">
      <c r="A36" s="397" t="s">
        <v>377</v>
      </c>
      <c r="B36" s="396"/>
      <c r="F36" s="388"/>
      <c r="K36" s="392"/>
      <c r="L36" s="392"/>
      <c r="M36" s="392"/>
      <c r="N36" s="392"/>
    </row>
    <row r="37" spans="1:14">
      <c r="B37" s="377" t="s">
        <v>378</v>
      </c>
      <c r="C37" s="396"/>
      <c r="F37" s="388"/>
      <c r="H37" s="391">
        <f>CF_TH!F36</f>
        <v>-92571214</v>
      </c>
      <c r="J37" s="391">
        <f>CF_TH!H36</f>
        <v>-56696228</v>
      </c>
      <c r="L37" s="391">
        <f>CF_TH!J36</f>
        <v>-73963270</v>
      </c>
      <c r="N37" s="391">
        <f>CF_TH!L36</f>
        <v>-34948442</v>
      </c>
    </row>
    <row r="38" spans="1:14">
      <c r="B38" s="377" t="s">
        <v>379</v>
      </c>
      <c r="C38" s="396"/>
      <c r="F38" s="388"/>
      <c r="H38" s="391">
        <f>CF_TH!F37</f>
        <v>346970369</v>
      </c>
      <c r="J38" s="391">
        <f>CF_TH!H37</f>
        <v>132007959</v>
      </c>
      <c r="L38" s="391">
        <f>CF_TH!J37</f>
        <v>-221218245</v>
      </c>
      <c r="N38" s="391">
        <f>CF_TH!L37</f>
        <v>357993849</v>
      </c>
    </row>
    <row r="39" spans="1:14">
      <c r="B39" s="377" t="s">
        <v>246</v>
      </c>
      <c r="C39" s="396"/>
      <c r="F39" s="388"/>
      <c r="H39" s="391">
        <f>CF_TH!F38</f>
        <v>-146153372</v>
      </c>
      <c r="J39" s="391">
        <f>CF_TH!H38</f>
        <v>-10225042</v>
      </c>
      <c r="L39" s="391">
        <f>CF_TH!J38</f>
        <v>-6303002</v>
      </c>
      <c r="N39" s="391">
        <f>CF_TH!L38</f>
        <v>-736943</v>
      </c>
    </row>
    <row r="40" spans="1:14">
      <c r="B40" s="377" t="s">
        <v>380</v>
      </c>
      <c r="C40" s="396"/>
      <c r="F40" s="388"/>
      <c r="H40" s="391">
        <f>CF_TH!F39</f>
        <v>-33789952</v>
      </c>
      <c r="J40" s="391">
        <f>CF_TH!H39</f>
        <v>7816288</v>
      </c>
      <c r="L40" s="391">
        <f>CF_TH!J39</f>
        <v>441830</v>
      </c>
      <c r="N40" s="391">
        <f>CF_TH!L39</f>
        <v>8661900</v>
      </c>
    </row>
    <row r="41" spans="1:14">
      <c r="B41" s="395" t="s">
        <v>381</v>
      </c>
      <c r="C41" s="396"/>
      <c r="F41" s="388"/>
      <c r="H41" s="391">
        <f>CF_TH!F40</f>
        <v>269642103.37</v>
      </c>
      <c r="J41" s="391">
        <f>CF_TH!H40</f>
        <v>-171612858</v>
      </c>
      <c r="L41" s="391">
        <f>CF_TH!J40</f>
        <v>193286586</v>
      </c>
      <c r="N41" s="391">
        <f>CF_TH!L40</f>
        <v>-92626119</v>
      </c>
    </row>
    <row r="42" spans="1:14">
      <c r="B42" s="395" t="s">
        <v>382</v>
      </c>
      <c r="C42" s="396"/>
      <c r="F42" s="388"/>
      <c r="H42" s="391">
        <f>CF_TH!F41</f>
        <v>-5193431</v>
      </c>
      <c r="J42" s="391">
        <f>CF_TH!H41</f>
        <v>0</v>
      </c>
      <c r="L42" s="391">
        <f>CF_TH!J41</f>
        <v>-798014</v>
      </c>
      <c r="N42" s="391">
        <f>CF_TH!L41</f>
        <v>0</v>
      </c>
    </row>
    <row r="43" spans="1:14">
      <c r="B43" s="395" t="s">
        <v>383</v>
      </c>
      <c r="C43" s="396"/>
      <c r="F43" s="398">
        <f>CF_TH!$D$42</f>
        <v>16</v>
      </c>
      <c r="H43" s="391">
        <f>CF_TH!F42</f>
        <v>-132018427.34</v>
      </c>
      <c r="J43" s="391">
        <f>CF_TH!H42</f>
        <v>-122661237</v>
      </c>
      <c r="L43" s="391">
        <f>CF_TH!J42</f>
        <v>-16686203</v>
      </c>
      <c r="N43" s="391">
        <f>CF_TH!L42</f>
        <v>-16133984</v>
      </c>
    </row>
    <row r="44" spans="1:14">
      <c r="B44" s="376" t="s">
        <v>384</v>
      </c>
      <c r="C44" s="396"/>
      <c r="F44" s="388"/>
      <c r="H44" s="391">
        <f>CF_TH!F43</f>
        <v>-211608094</v>
      </c>
      <c r="J44" s="391">
        <f>CF_TH!H43</f>
        <v>440468522</v>
      </c>
      <c r="L44" s="391">
        <f>CF_TH!J43</f>
        <v>-238983857</v>
      </c>
      <c r="N44" s="391">
        <f>CF_TH!L43</f>
        <v>475155550</v>
      </c>
    </row>
    <row r="45" spans="1:14">
      <c r="B45" s="376" t="s">
        <v>385</v>
      </c>
      <c r="C45" s="396"/>
      <c r="F45" s="388"/>
      <c r="H45" s="391">
        <f>CF_TH!F44</f>
        <v>-10210923</v>
      </c>
      <c r="J45" s="391">
        <f>CF_TH!H44</f>
        <v>-22613413</v>
      </c>
      <c r="L45" s="391">
        <f>CF_TH!J44</f>
        <v>-6153927</v>
      </c>
      <c r="N45" s="391">
        <f>CF_TH!L44</f>
        <v>-9676721</v>
      </c>
    </row>
    <row r="46" spans="1:14">
      <c r="B46" s="395" t="s">
        <v>386</v>
      </c>
      <c r="C46" s="396"/>
      <c r="F46" s="388"/>
      <c r="H46" s="391">
        <f>CF_TH!F56</f>
        <v>-4540248</v>
      </c>
      <c r="J46" s="391">
        <f>CF_TH!H56</f>
        <v>-18571244</v>
      </c>
      <c r="L46" s="391">
        <f>CF_TH!J56</f>
        <v>-2256182</v>
      </c>
      <c r="N46" s="391">
        <f>CF_TH!L56</f>
        <v>-11036942</v>
      </c>
    </row>
    <row r="47" spans="1:14">
      <c r="B47" s="376" t="s">
        <v>387</v>
      </c>
      <c r="C47" s="396"/>
      <c r="F47" s="388"/>
      <c r="H47" s="399">
        <f>CF_TH!F57</f>
        <v>-166331613</v>
      </c>
      <c r="J47" s="399">
        <f>CF_TH!H57</f>
        <v>59863998</v>
      </c>
      <c r="L47" s="399">
        <f>CF_TH!J57</f>
        <v>7339470</v>
      </c>
      <c r="N47" s="399">
        <f>CF_TH!L57</f>
        <v>42881030</v>
      </c>
    </row>
    <row r="48" spans="1:14">
      <c r="C48" s="376"/>
      <c r="F48" s="388"/>
      <c r="H48" s="391"/>
      <c r="J48" s="391"/>
      <c r="L48" s="391"/>
      <c r="N48" s="391"/>
    </row>
    <row r="49" spans="1:14">
      <c r="A49" s="400" t="s">
        <v>388</v>
      </c>
      <c r="B49" s="396"/>
      <c r="C49" s="376"/>
      <c r="F49" s="388"/>
      <c r="H49" s="391">
        <f>CF_TH!F59</f>
        <v>164848528.03</v>
      </c>
      <c r="I49" s="401"/>
      <c r="J49" s="391">
        <f>CF_TH!H59</f>
        <v>3174843846</v>
      </c>
      <c r="K49" s="401"/>
      <c r="L49" s="391">
        <f>CF_TH!J59</f>
        <v>-247902716</v>
      </c>
      <c r="M49" s="401"/>
      <c r="N49" s="391">
        <f>CF_TH!L59</f>
        <v>1650722474.3199999</v>
      </c>
    </row>
    <row r="50" spans="1:14">
      <c r="A50" s="395" t="s">
        <v>389</v>
      </c>
      <c r="B50" s="396"/>
      <c r="C50" s="376"/>
      <c r="F50" s="388"/>
      <c r="H50" s="391">
        <f>CF_TH!F60</f>
        <v>67209747</v>
      </c>
      <c r="J50" s="391">
        <f>CF_TH!H60</f>
        <v>140630637</v>
      </c>
      <c r="L50" s="391">
        <f>CF_TH!J60</f>
        <v>393747291</v>
      </c>
      <c r="N50" s="391">
        <f>CF_TH!L60</f>
        <v>625248345</v>
      </c>
    </row>
    <row r="51" spans="1:14">
      <c r="A51" s="395" t="s">
        <v>390</v>
      </c>
      <c r="B51" s="396"/>
      <c r="C51" s="376"/>
      <c r="F51" s="388"/>
      <c r="H51" s="391">
        <f>CF_TH!F61</f>
        <v>-910941441</v>
      </c>
      <c r="J51" s="391">
        <f>CF_TH!H61</f>
        <v>-807498199</v>
      </c>
      <c r="L51" s="391">
        <f>CF_TH!J61</f>
        <v>-860140818</v>
      </c>
      <c r="N51" s="391">
        <f>CF_TH!L61</f>
        <v>-811106797</v>
      </c>
    </row>
    <row r="52" spans="1:14">
      <c r="A52" s="395" t="s">
        <v>391</v>
      </c>
      <c r="B52" s="396"/>
      <c r="C52" s="376"/>
      <c r="F52" s="402">
        <f>CF_TH!$D$62</f>
        <v>10</v>
      </c>
      <c r="H52" s="391">
        <f>CF_TH!F62</f>
        <v>724020604</v>
      </c>
      <c r="J52" s="391">
        <f>CF_TH!H62</f>
        <v>1161582127</v>
      </c>
      <c r="L52" s="391">
        <f>CF_TH!J62</f>
        <v>0</v>
      </c>
      <c r="N52" s="391">
        <f>CF_TH!L62</f>
        <v>1132506502</v>
      </c>
    </row>
    <row r="53" spans="1:14">
      <c r="A53" s="395" t="s">
        <v>392</v>
      </c>
      <c r="B53" s="396"/>
      <c r="C53" s="376"/>
      <c r="F53" s="388"/>
      <c r="H53" s="391">
        <f>CF_TH!F63</f>
        <v>25957242</v>
      </c>
      <c r="J53" s="391">
        <f>CF_TH!H63</f>
        <v>2117956</v>
      </c>
      <c r="L53" s="391">
        <f>CF_TH!J63</f>
        <v>24062818</v>
      </c>
      <c r="N53" s="391">
        <f>CF_TH!L63</f>
        <v>0</v>
      </c>
    </row>
    <row r="54" spans="1:14">
      <c r="A54" s="395" t="s">
        <v>393</v>
      </c>
      <c r="B54" s="396"/>
      <c r="C54" s="376"/>
      <c r="F54" s="388" t="s">
        <v>286</v>
      </c>
      <c r="H54" s="399">
        <f>CF_TH!F64</f>
        <v>-647627307</v>
      </c>
      <c r="J54" s="399">
        <f>CF_TH!H64</f>
        <v>-151966875</v>
      </c>
      <c r="L54" s="399">
        <f>CF_TH!J64</f>
        <v>-65579341</v>
      </c>
      <c r="N54" s="399">
        <f>CF_TH!L64</f>
        <v>-16306099</v>
      </c>
    </row>
    <row r="55" spans="1:14">
      <c r="A55" s="376"/>
      <c r="B55" s="396"/>
      <c r="C55" s="396"/>
      <c r="F55" s="388"/>
      <c r="H55" s="391"/>
      <c r="J55" s="391"/>
      <c r="L55" s="391"/>
      <c r="N55" s="391"/>
    </row>
    <row r="56" spans="1:14">
      <c r="A56" s="400" t="s">
        <v>394</v>
      </c>
      <c r="B56" s="396"/>
      <c r="F56" s="388"/>
      <c r="H56" s="399">
        <f>CF_TH!F66</f>
        <v>-576532626.97000003</v>
      </c>
      <c r="I56" s="401"/>
      <c r="J56" s="399">
        <f>CF_TH!H66</f>
        <v>3519709492</v>
      </c>
      <c r="K56" s="401"/>
      <c r="L56" s="399">
        <f>CF_TH!J66</f>
        <v>-755812766</v>
      </c>
      <c r="M56" s="401"/>
      <c r="N56" s="399">
        <f>CF_TH!L66</f>
        <v>2581064425.3199997</v>
      </c>
    </row>
    <row r="57" spans="1:14">
      <c r="B57" s="403"/>
      <c r="C57" s="376"/>
      <c r="F57" s="388"/>
      <c r="H57" s="391"/>
      <c r="J57" s="391"/>
      <c r="L57" s="391"/>
      <c r="N57" s="391"/>
    </row>
    <row r="58" spans="1:14">
      <c r="B58" s="403"/>
      <c r="C58" s="376"/>
      <c r="F58" s="388"/>
      <c r="H58" s="391"/>
      <c r="J58" s="391"/>
      <c r="L58" s="391"/>
      <c r="N58" s="391"/>
    </row>
    <row r="59" spans="1:14">
      <c r="F59" s="388"/>
    </row>
    <row r="60" spans="1:14">
      <c r="F60" s="388"/>
    </row>
    <row r="61" spans="1:14">
      <c r="A61" s="404" t="s">
        <v>395</v>
      </c>
      <c r="B61" s="404"/>
      <c r="C61" s="405"/>
      <c r="D61" s="405"/>
      <c r="E61" s="405"/>
      <c r="F61" s="406"/>
      <c r="G61" s="407"/>
      <c r="H61" s="408"/>
      <c r="I61" s="392"/>
      <c r="J61" s="408"/>
      <c r="K61" s="392"/>
      <c r="L61" s="408"/>
      <c r="M61" s="392"/>
      <c r="N61" s="408"/>
    </row>
    <row r="62" spans="1:14">
      <c r="A62" s="372" t="s">
        <v>350</v>
      </c>
      <c r="B62" s="372"/>
      <c r="C62" s="372"/>
      <c r="D62" s="372"/>
      <c r="E62" s="372"/>
      <c r="F62" s="372"/>
      <c r="G62" s="372"/>
      <c r="H62" s="372"/>
      <c r="I62" s="372"/>
      <c r="J62" s="372"/>
      <c r="K62" s="372"/>
      <c r="L62" s="372"/>
      <c r="M62" s="372"/>
      <c r="N62" s="372"/>
    </row>
    <row r="63" spans="1:14">
      <c r="A63" s="369" t="s">
        <v>396</v>
      </c>
      <c r="B63" s="369"/>
      <c r="C63" s="369"/>
      <c r="D63" s="369"/>
      <c r="E63" s="369"/>
      <c r="F63" s="369"/>
      <c r="G63" s="369"/>
      <c r="H63" s="369"/>
      <c r="I63" s="369"/>
      <c r="J63" s="369"/>
      <c r="K63" s="369"/>
      <c r="L63" s="369"/>
      <c r="M63" s="369"/>
      <c r="N63" s="369"/>
    </row>
    <row r="64" spans="1:14">
      <c r="A64" s="371" t="s">
        <v>296</v>
      </c>
      <c r="B64" s="371"/>
      <c r="C64" s="371"/>
      <c r="D64" s="371"/>
      <c r="E64" s="371"/>
      <c r="F64" s="371"/>
      <c r="G64" s="371"/>
      <c r="H64" s="371"/>
      <c r="I64" s="371"/>
      <c r="J64" s="371"/>
      <c r="K64" s="371"/>
      <c r="L64" s="371"/>
      <c r="M64" s="371"/>
      <c r="N64" s="371"/>
    </row>
    <row r="65" spans="1:14">
      <c r="F65" s="373"/>
      <c r="G65" s="372"/>
      <c r="H65" s="374"/>
      <c r="I65" s="372"/>
      <c r="J65" s="374"/>
      <c r="K65" s="372"/>
      <c r="L65" s="374"/>
      <c r="M65" s="372"/>
      <c r="N65" s="374"/>
    </row>
    <row r="66" spans="1:14">
      <c r="F66" s="373"/>
      <c r="G66" s="372"/>
      <c r="H66" s="374"/>
      <c r="I66" s="372"/>
      <c r="J66" s="374"/>
      <c r="K66" s="372"/>
      <c r="L66" s="374"/>
      <c r="M66" s="372"/>
      <c r="N66" s="374"/>
    </row>
    <row r="67" spans="1:14">
      <c r="F67" s="378"/>
      <c r="G67" s="379"/>
      <c r="H67" s="636" t="s">
        <v>352</v>
      </c>
      <c r="I67" s="636"/>
      <c r="J67" s="636"/>
      <c r="K67" s="380"/>
      <c r="L67" s="636" t="s">
        <v>353</v>
      </c>
      <c r="M67" s="636"/>
      <c r="N67" s="636"/>
    </row>
    <row r="68" spans="1:14">
      <c r="F68" s="381"/>
      <c r="G68" s="382"/>
      <c r="H68" s="383" t="s">
        <v>236</v>
      </c>
      <c r="I68" s="384"/>
      <c r="J68" s="383" t="s">
        <v>237</v>
      </c>
      <c r="K68" s="385"/>
      <c r="L68" s="383" t="s">
        <v>236</v>
      </c>
      <c r="M68" s="384"/>
      <c r="N68" s="383" t="s">
        <v>237</v>
      </c>
    </row>
    <row r="69" spans="1:14">
      <c r="F69" s="386" t="s">
        <v>238</v>
      </c>
      <c r="G69" s="382"/>
      <c r="H69" s="387" t="s">
        <v>239</v>
      </c>
      <c r="I69" s="384"/>
      <c r="J69" s="387" t="s">
        <v>239</v>
      </c>
      <c r="K69" s="385"/>
      <c r="L69" s="387" t="s">
        <v>239</v>
      </c>
      <c r="M69" s="384"/>
      <c r="N69" s="387" t="s">
        <v>239</v>
      </c>
    </row>
    <row r="70" spans="1:14">
      <c r="C70" s="396"/>
      <c r="H70" s="391"/>
      <c r="J70" s="391"/>
      <c r="L70" s="391"/>
      <c r="N70" s="391"/>
    </row>
    <row r="71" spans="1:14">
      <c r="A71" s="410" t="s">
        <v>397</v>
      </c>
    </row>
    <row r="72" spans="1:14">
      <c r="A72" s="395" t="s">
        <v>398</v>
      </c>
      <c r="H72" s="390">
        <f>CF_TH!F102</f>
        <v>0</v>
      </c>
      <c r="I72" s="390"/>
      <c r="J72" s="390">
        <f>CF_TH!H102</f>
        <v>-1900000000</v>
      </c>
      <c r="K72" s="390"/>
      <c r="L72" s="390">
        <f>CF_TH!J102</f>
        <v>0</v>
      </c>
      <c r="M72" s="390"/>
      <c r="N72" s="390">
        <f>CF_TH!L102</f>
        <v>-1900000000</v>
      </c>
    </row>
    <row r="73" spans="1:14">
      <c r="A73" s="395" t="s">
        <v>399</v>
      </c>
      <c r="H73" s="390">
        <f>CF_TH!F103</f>
        <v>-854044910</v>
      </c>
      <c r="I73" s="390"/>
      <c r="J73" s="390">
        <f>CF_TH!H103</f>
        <v>-2560000000</v>
      </c>
      <c r="K73" s="390"/>
      <c r="L73" s="390">
        <f>CF_TH!J103</f>
        <v>-854044910</v>
      </c>
      <c r="M73" s="390"/>
      <c r="N73" s="390">
        <f>CF_TH!L103</f>
        <v>-2560000000</v>
      </c>
    </row>
    <row r="74" spans="1:14">
      <c r="A74" s="395" t="s">
        <v>400</v>
      </c>
      <c r="H74" s="390">
        <f>CF_TH!F104</f>
        <v>0</v>
      </c>
      <c r="I74" s="390"/>
      <c r="J74" s="390">
        <f>CF_TH!H104</f>
        <v>1906504139</v>
      </c>
      <c r="K74" s="390"/>
      <c r="L74" s="390">
        <f>CF_TH!J104</f>
        <v>0</v>
      </c>
      <c r="M74" s="390"/>
      <c r="N74" s="390">
        <f>CF_TH!L104</f>
        <v>1906504139</v>
      </c>
    </row>
    <row r="75" spans="1:14">
      <c r="A75" s="395" t="s">
        <v>401</v>
      </c>
      <c r="H75" s="390">
        <f>CF_TH!F105</f>
        <v>1469125257</v>
      </c>
      <c r="I75" s="390"/>
      <c r="J75" s="390">
        <f>CF_TH!H105</f>
        <v>1102867663</v>
      </c>
      <c r="K75" s="390"/>
      <c r="L75" s="390">
        <f>CF_TH!J105</f>
        <v>1469125257</v>
      </c>
      <c r="M75" s="390"/>
      <c r="N75" s="390">
        <f>CF_TH!L105</f>
        <v>1102867663</v>
      </c>
    </row>
    <row r="76" spans="1:14">
      <c r="A76" s="395" t="s">
        <v>402</v>
      </c>
      <c r="H76" s="390">
        <f>CF_TH!F106</f>
        <v>0</v>
      </c>
      <c r="I76" s="390"/>
      <c r="J76" s="390">
        <f>CF_TH!H106</f>
        <v>195000</v>
      </c>
      <c r="K76" s="390"/>
      <c r="L76" s="390">
        <f>CF_TH!J106</f>
        <v>0</v>
      </c>
      <c r="M76" s="390"/>
      <c r="N76" s="390">
        <f>CF_TH!L106</f>
        <v>0</v>
      </c>
    </row>
    <row r="77" spans="1:14">
      <c r="A77" s="395" t="s">
        <v>403</v>
      </c>
      <c r="H77" s="390">
        <f>CF_TH!F107</f>
        <v>-18199000000</v>
      </c>
      <c r="I77" s="390"/>
      <c r="J77" s="390">
        <f>CF_TH!H107</f>
        <v>0</v>
      </c>
      <c r="K77" s="390"/>
      <c r="L77" s="390">
        <f>CF_TH!J107</f>
        <v>-30052305541</v>
      </c>
      <c r="M77" s="390"/>
      <c r="N77" s="390">
        <f>CF_TH!L107</f>
        <v>-2828600000</v>
      </c>
    </row>
    <row r="78" spans="1:14">
      <c r="A78" s="395" t="s">
        <v>404</v>
      </c>
      <c r="H78" s="390">
        <f>CF_TH!F108</f>
        <v>1100000000</v>
      </c>
      <c r="I78" s="390"/>
      <c r="J78" s="390">
        <f>CF_TH!H108</f>
        <v>0</v>
      </c>
      <c r="K78" s="390"/>
      <c r="L78" s="390">
        <f>CF_TH!J108</f>
        <v>19087214531</v>
      </c>
      <c r="M78" s="390"/>
      <c r="N78" s="390">
        <f>CF_TH!L108</f>
        <v>2010600000</v>
      </c>
    </row>
    <row r="79" spans="1:14" ht="18">
      <c r="A79" s="395" t="s">
        <v>405</v>
      </c>
      <c r="F79" s="394">
        <f>CF_TH!$D$109</f>
        <v>10</v>
      </c>
      <c r="H79" s="390">
        <f>CF_TH!F109</f>
        <v>-731180405</v>
      </c>
      <c r="I79" s="390"/>
      <c r="J79" s="390">
        <f>CF_TH!H109</f>
        <v>-325534528</v>
      </c>
      <c r="K79" s="390"/>
      <c r="L79" s="390">
        <f>CF_TH!J109</f>
        <v>0</v>
      </c>
      <c r="M79" s="390"/>
      <c r="N79" s="390">
        <f>CF_TH!L109</f>
        <v>0</v>
      </c>
    </row>
    <row r="80" spans="1:14">
      <c r="A80" s="395" t="s">
        <v>406</v>
      </c>
      <c r="H80" s="390">
        <f>CF_TH!F110</f>
        <v>36719999</v>
      </c>
      <c r="I80" s="390"/>
      <c r="J80" s="390">
        <f>CF_TH!H110</f>
        <v>0</v>
      </c>
      <c r="K80" s="390"/>
      <c r="L80" s="390">
        <f>CF_TH!J110</f>
        <v>0</v>
      </c>
      <c r="M80" s="390"/>
      <c r="N80" s="390">
        <f>CF_TH!L110</f>
        <v>0</v>
      </c>
    </row>
    <row r="81" spans="1:14">
      <c r="A81" s="411" t="s">
        <v>407</v>
      </c>
      <c r="H81" s="390">
        <f>CF_TH!F111</f>
        <v>0</v>
      </c>
      <c r="I81" s="390"/>
      <c r="J81" s="390">
        <f>CF_TH!H111</f>
        <v>0</v>
      </c>
      <c r="K81" s="390"/>
      <c r="L81" s="390">
        <f>CF_TH!J111</f>
        <v>-2005902623</v>
      </c>
      <c r="M81" s="390"/>
      <c r="N81" s="390">
        <f>CF_TH!L111</f>
        <v>-843555224</v>
      </c>
    </row>
    <row r="82" spans="1:14">
      <c r="A82" s="411" t="s">
        <v>408</v>
      </c>
      <c r="H82" s="390">
        <f>CF_TH!F112</f>
        <v>0</v>
      </c>
      <c r="J82" s="390">
        <f>CF_TH!H112</f>
        <v>2818619734</v>
      </c>
      <c r="L82" s="390">
        <f>CF_TH!J112</f>
        <v>0</v>
      </c>
      <c r="N82" s="390">
        <f>CF_TH!L112</f>
        <v>2391149649</v>
      </c>
    </row>
    <row r="83" spans="1:14">
      <c r="A83" s="411"/>
      <c r="B83" s="411" t="s">
        <v>409</v>
      </c>
      <c r="H83" s="390">
        <f>CF_TH!F113</f>
        <v>7323555</v>
      </c>
      <c r="I83" s="390"/>
      <c r="J83" s="390">
        <f>CF_TH!H113</f>
        <v>0</v>
      </c>
      <c r="K83" s="390"/>
      <c r="L83" s="390">
        <f>CF_TH!J113</f>
        <v>7323555</v>
      </c>
      <c r="M83" s="390"/>
      <c r="N83" s="390">
        <f>CF_TH!L113</f>
        <v>0</v>
      </c>
    </row>
    <row r="84" spans="1:14">
      <c r="A84" s="395" t="s">
        <v>410</v>
      </c>
      <c r="H84" s="390">
        <f>CF_TH!F114</f>
        <v>-69325013</v>
      </c>
      <c r="I84" s="390"/>
      <c r="J84" s="390">
        <f>CF_TH!H114</f>
        <v>0</v>
      </c>
      <c r="K84" s="390"/>
      <c r="L84" s="390">
        <f>CF_TH!J114</f>
        <v>0</v>
      </c>
      <c r="M84" s="390"/>
      <c r="N84" s="390">
        <f>CF_TH!L114</f>
        <v>0</v>
      </c>
    </row>
    <row r="85" spans="1:14" ht="18">
      <c r="A85" s="395" t="s">
        <v>411</v>
      </c>
      <c r="F85" s="394">
        <f>CF_TH!$D$114</f>
        <v>10</v>
      </c>
      <c r="H85" s="390">
        <f>CF_TH!F115</f>
        <v>1274998</v>
      </c>
      <c r="I85" s="390"/>
      <c r="J85" s="390">
        <f>CF_TH!H115</f>
        <v>0</v>
      </c>
      <c r="K85" s="390"/>
      <c r="L85" s="390">
        <f>CF_TH!J115</f>
        <v>0</v>
      </c>
      <c r="M85" s="390"/>
      <c r="N85" s="390">
        <f>CF_TH!L115</f>
        <v>0</v>
      </c>
    </row>
    <row r="86" spans="1:14">
      <c r="A86" s="395" t="s">
        <v>412</v>
      </c>
      <c r="H86" s="390">
        <f>CF_TH!F116</f>
        <v>0</v>
      </c>
      <c r="I86" s="390"/>
      <c r="J86" s="390">
        <f>CF_TH!H116</f>
        <v>0</v>
      </c>
      <c r="K86" s="390"/>
      <c r="L86" s="390">
        <f>CF_TH!J116</f>
        <v>4618931391</v>
      </c>
      <c r="M86" s="390"/>
      <c r="N86" s="390">
        <f>CF_TH!L116</f>
        <v>1774649150</v>
      </c>
    </row>
    <row r="87" spans="1:14">
      <c r="A87" s="395" t="s">
        <v>413</v>
      </c>
      <c r="H87" s="390">
        <f>CF_TH!F117</f>
        <v>27328208</v>
      </c>
      <c r="I87" s="390"/>
      <c r="J87" s="390">
        <f>CF_TH!H117</f>
        <v>4803535</v>
      </c>
      <c r="K87" s="390"/>
      <c r="L87" s="390">
        <f>CF_TH!J117</f>
        <v>27456</v>
      </c>
      <c r="M87" s="390"/>
      <c r="N87" s="390">
        <f>CF_TH!L117</f>
        <v>3567</v>
      </c>
    </row>
    <row r="88" spans="1:14">
      <c r="A88" s="395" t="s">
        <v>414</v>
      </c>
      <c r="H88" s="390">
        <f>CF_TH!F118</f>
        <v>8171827449.4300003</v>
      </c>
      <c r="I88" s="390"/>
      <c r="J88" s="390">
        <f>CF_TH!H118</f>
        <v>0</v>
      </c>
      <c r="K88" s="390"/>
      <c r="L88" s="390">
        <f>CF_TH!J118</f>
        <v>1093312394.1099999</v>
      </c>
      <c r="M88" s="390"/>
      <c r="N88" s="390">
        <f>CF_TH!L118</f>
        <v>0</v>
      </c>
    </row>
    <row r="89" spans="1:14">
      <c r="A89" s="395" t="s">
        <v>415</v>
      </c>
      <c r="H89" s="390">
        <f>CF_TH!F119</f>
        <v>1519253429.7238879</v>
      </c>
      <c r="I89" s="390"/>
      <c r="J89" s="390">
        <f>CF_TH!H119</f>
        <v>0</v>
      </c>
      <c r="K89" s="390"/>
      <c r="L89" s="390">
        <f>CF_TH!J119</f>
        <v>96689280.469999999</v>
      </c>
      <c r="M89" s="390"/>
      <c r="N89" s="390">
        <f>CF_TH!L119</f>
        <v>0</v>
      </c>
    </row>
    <row r="90" spans="1:14">
      <c r="A90" s="395" t="s">
        <v>416</v>
      </c>
      <c r="H90" s="390">
        <f>CF_TH!F120</f>
        <v>0</v>
      </c>
      <c r="I90" s="390"/>
      <c r="J90" s="390">
        <f>CF_TH!H120</f>
        <v>33500000</v>
      </c>
      <c r="K90" s="390"/>
      <c r="L90" s="390">
        <f>CF_TH!J120</f>
        <v>0</v>
      </c>
      <c r="M90" s="390"/>
      <c r="N90" s="390">
        <f>CF_TH!L120</f>
        <v>33500000</v>
      </c>
    </row>
    <row r="91" spans="1:14" ht="18">
      <c r="A91" s="395" t="s">
        <v>417</v>
      </c>
      <c r="F91" s="394">
        <f>CF_TH!$D$121</f>
        <v>12</v>
      </c>
      <c r="H91" s="390">
        <f>CF_TH!F121</f>
        <v>-21717957</v>
      </c>
      <c r="I91" s="390"/>
      <c r="J91" s="390">
        <f>CF_TH!H121</f>
        <v>-33021661</v>
      </c>
      <c r="K91" s="390"/>
      <c r="L91" s="390">
        <f>CF_TH!J121</f>
        <v>0</v>
      </c>
      <c r="M91" s="390"/>
      <c r="N91" s="390">
        <f>CF_TH!L121</f>
        <v>-695000</v>
      </c>
    </row>
    <row r="92" spans="1:14" ht="18">
      <c r="A92" s="395" t="s">
        <v>418</v>
      </c>
      <c r="F92" s="394"/>
      <c r="H92" s="390">
        <f>CF_TH!F122</f>
        <v>2742466</v>
      </c>
      <c r="I92" s="390"/>
      <c r="J92" s="390">
        <f>CF_TH!H122</f>
        <v>124013178</v>
      </c>
      <c r="K92" s="390"/>
      <c r="L92" s="390">
        <f>CF_TH!J122</f>
        <v>2415364</v>
      </c>
      <c r="M92" s="390"/>
      <c r="N92" s="390">
        <f>CF_TH!L122</f>
        <v>98373832</v>
      </c>
    </row>
    <row r="93" spans="1:14" ht="18">
      <c r="A93" s="395" t="s">
        <v>419</v>
      </c>
      <c r="F93" s="394">
        <f>CF_TH!$D$123</f>
        <v>13</v>
      </c>
      <c r="H93" s="390">
        <f>CF_TH!F123</f>
        <v>-245657181</v>
      </c>
      <c r="I93" s="390"/>
      <c r="J93" s="390">
        <f>CF_TH!H123</f>
        <v>-376454957</v>
      </c>
      <c r="K93" s="390"/>
      <c r="L93" s="390">
        <f>CF_TH!J123</f>
        <v>-16309161</v>
      </c>
      <c r="M93" s="390"/>
      <c r="N93" s="390">
        <f>CF_TH!L123</f>
        <v>-37791402</v>
      </c>
    </row>
    <row r="94" spans="1:14">
      <c r="H94" s="412"/>
      <c r="J94" s="412"/>
      <c r="L94" s="412"/>
      <c r="N94" s="412"/>
    </row>
    <row r="95" spans="1:14">
      <c r="A95" s="400" t="s">
        <v>420</v>
      </c>
      <c r="B95" s="403"/>
      <c r="C95" s="413"/>
      <c r="D95" s="414"/>
      <c r="E95" s="414"/>
      <c r="H95" s="399">
        <f>CF_TH!F125</f>
        <v>-7785330103.8461113</v>
      </c>
      <c r="I95" s="415"/>
      <c r="J95" s="399">
        <f>CF_TH!H125</f>
        <v>795492103</v>
      </c>
      <c r="K95" s="401"/>
      <c r="L95" s="399">
        <f>CF_TH!J125</f>
        <v>-6553523006.4200001</v>
      </c>
      <c r="M95" s="401"/>
      <c r="N95" s="399">
        <f>CF_TH!L125</f>
        <v>1147006374</v>
      </c>
    </row>
    <row r="96" spans="1:14">
      <c r="A96" s="403"/>
      <c r="B96" s="403"/>
      <c r="C96" s="413"/>
      <c r="D96" s="414"/>
      <c r="E96" s="414"/>
      <c r="H96" s="391"/>
      <c r="J96" s="391"/>
      <c r="L96" s="391"/>
      <c r="N96" s="391"/>
    </row>
    <row r="97" spans="1:14">
      <c r="A97" s="403"/>
      <c r="B97" s="403"/>
      <c r="C97" s="413"/>
      <c r="D97" s="414"/>
      <c r="E97" s="414"/>
      <c r="H97" s="391"/>
      <c r="J97" s="391"/>
      <c r="L97" s="391"/>
      <c r="N97" s="391"/>
    </row>
    <row r="98" spans="1:14">
      <c r="A98" s="403"/>
      <c r="B98" s="403"/>
      <c r="C98" s="413"/>
      <c r="D98" s="414"/>
      <c r="E98" s="414"/>
      <c r="H98" s="391"/>
      <c r="J98" s="391"/>
      <c r="L98" s="391"/>
      <c r="N98" s="391"/>
    </row>
    <row r="99" spans="1:14">
      <c r="A99" s="403"/>
      <c r="B99" s="403"/>
      <c r="C99" s="413"/>
      <c r="D99" s="414"/>
      <c r="E99" s="414"/>
      <c r="H99" s="391"/>
      <c r="J99" s="391"/>
      <c r="L99" s="391"/>
      <c r="N99" s="391"/>
    </row>
    <row r="100" spans="1:14">
      <c r="A100" s="403"/>
      <c r="B100" s="403"/>
      <c r="C100" s="413"/>
      <c r="D100" s="414"/>
      <c r="E100" s="414"/>
      <c r="H100" s="391"/>
      <c r="J100" s="391"/>
      <c r="L100" s="391"/>
      <c r="N100" s="391"/>
    </row>
    <row r="101" spans="1:14">
      <c r="A101" s="416"/>
      <c r="B101" s="417"/>
      <c r="C101" s="389"/>
      <c r="D101" s="389"/>
      <c r="E101" s="389"/>
      <c r="F101" s="418"/>
    </row>
    <row r="102" spans="1:14">
      <c r="A102" s="416"/>
      <c r="B102" s="417"/>
      <c r="C102" s="389"/>
      <c r="D102" s="389"/>
      <c r="E102" s="389"/>
      <c r="F102" s="418"/>
      <c r="H102" s="391"/>
      <c r="J102" s="391"/>
      <c r="L102" s="391"/>
      <c r="N102" s="391"/>
    </row>
    <row r="123" spans="1:14">
      <c r="A123" s="404" t="s">
        <v>395</v>
      </c>
      <c r="B123" s="404"/>
      <c r="C123" s="405"/>
      <c r="D123" s="405"/>
      <c r="E123" s="405"/>
      <c r="F123" s="406"/>
      <c r="G123" s="407"/>
      <c r="H123" s="408"/>
      <c r="I123" s="392"/>
      <c r="J123" s="408"/>
      <c r="K123" s="392"/>
      <c r="L123" s="408"/>
      <c r="M123" s="392"/>
      <c r="N123" s="408"/>
    </row>
    <row r="124" spans="1:14">
      <c r="A124" s="372" t="s">
        <v>421</v>
      </c>
      <c r="B124" s="372"/>
      <c r="C124" s="372"/>
      <c r="D124" s="372"/>
      <c r="E124" s="372"/>
      <c r="F124" s="372"/>
      <c r="G124" s="372"/>
      <c r="H124" s="372"/>
      <c r="I124" s="372"/>
      <c r="J124" s="372"/>
      <c r="K124" s="372"/>
      <c r="L124" s="372"/>
      <c r="M124" s="372"/>
      <c r="N124" s="372"/>
    </row>
    <row r="125" spans="1:14">
      <c r="A125" s="369" t="s">
        <v>396</v>
      </c>
      <c r="B125" s="369"/>
      <c r="C125" s="369"/>
      <c r="D125" s="369"/>
      <c r="E125" s="369"/>
      <c r="F125" s="369"/>
      <c r="G125" s="369"/>
      <c r="H125" s="369"/>
      <c r="I125" s="369"/>
      <c r="J125" s="369"/>
      <c r="K125" s="369"/>
      <c r="L125" s="369"/>
      <c r="M125" s="369"/>
      <c r="N125" s="369"/>
    </row>
    <row r="126" spans="1:14">
      <c r="A126" s="371" t="s">
        <v>296</v>
      </c>
      <c r="B126" s="371"/>
      <c r="C126" s="371"/>
      <c r="D126" s="371"/>
      <c r="E126" s="371"/>
      <c r="F126" s="371"/>
      <c r="G126" s="371"/>
      <c r="H126" s="371"/>
      <c r="I126" s="371"/>
      <c r="J126" s="371"/>
      <c r="K126" s="371"/>
      <c r="L126" s="371"/>
      <c r="M126" s="371"/>
      <c r="N126" s="371"/>
    </row>
    <row r="127" spans="1:14">
      <c r="A127" s="372"/>
      <c r="B127" s="372"/>
      <c r="C127" s="372"/>
      <c r="D127" s="372"/>
      <c r="E127" s="372"/>
      <c r="F127" s="373"/>
      <c r="G127" s="372"/>
      <c r="H127" s="374"/>
      <c r="I127" s="372"/>
      <c r="J127" s="374"/>
      <c r="K127" s="372"/>
      <c r="L127" s="374"/>
      <c r="M127" s="372"/>
      <c r="N127" s="374"/>
    </row>
    <row r="129" spans="1:14">
      <c r="F129" s="378"/>
      <c r="G129" s="379"/>
      <c r="H129" s="636" t="s">
        <v>352</v>
      </c>
      <c r="I129" s="636"/>
      <c r="J129" s="636"/>
      <c r="K129" s="380"/>
      <c r="L129" s="636" t="s">
        <v>353</v>
      </c>
      <c r="M129" s="636"/>
      <c r="N129" s="636"/>
    </row>
    <row r="130" spans="1:14">
      <c r="F130" s="381"/>
      <c r="G130" s="382"/>
      <c r="H130" s="383" t="s">
        <v>236</v>
      </c>
      <c r="I130" s="384"/>
      <c r="J130" s="383" t="s">
        <v>237</v>
      </c>
      <c r="K130" s="385"/>
      <c r="L130" s="383" t="s">
        <v>236</v>
      </c>
      <c r="M130" s="384"/>
      <c r="N130" s="383" t="s">
        <v>237</v>
      </c>
    </row>
    <row r="131" spans="1:14">
      <c r="F131" s="386" t="s">
        <v>238</v>
      </c>
      <c r="G131" s="382"/>
      <c r="H131" s="387" t="s">
        <v>239</v>
      </c>
      <c r="I131" s="384"/>
      <c r="J131" s="387" t="s">
        <v>239</v>
      </c>
      <c r="K131" s="385"/>
      <c r="L131" s="387" t="s">
        <v>239</v>
      </c>
      <c r="M131" s="384"/>
      <c r="N131" s="387" t="s">
        <v>239</v>
      </c>
    </row>
    <row r="132" spans="1:14">
      <c r="K132" s="392"/>
      <c r="L132" s="392"/>
      <c r="M132" s="392"/>
      <c r="N132" s="392"/>
    </row>
    <row r="133" spans="1:14">
      <c r="A133" s="410" t="s">
        <v>422</v>
      </c>
    </row>
    <row r="134" spans="1:14">
      <c r="A134" s="419" t="s">
        <v>423</v>
      </c>
      <c r="H134" s="390">
        <f>CF_TH!F148</f>
        <v>18034553243</v>
      </c>
      <c r="I134" s="390"/>
      <c r="J134" s="390">
        <f>CF_TH!H148</f>
        <v>0</v>
      </c>
      <c r="K134" s="390"/>
      <c r="L134" s="390">
        <f>CF_TH!J148</f>
        <v>18034553243</v>
      </c>
      <c r="M134" s="390"/>
      <c r="N134" s="390">
        <f>CF_TH!L148</f>
        <v>0</v>
      </c>
    </row>
    <row r="135" spans="1:14">
      <c r="A135" s="395" t="s">
        <v>424</v>
      </c>
      <c r="H135" s="390">
        <f>CF_TH!F149</f>
        <v>-15218657818</v>
      </c>
      <c r="I135" s="390"/>
      <c r="J135" s="390">
        <f>CF_TH!H149</f>
        <v>-300000000</v>
      </c>
      <c r="K135" s="390"/>
      <c r="L135" s="390">
        <f>CF_TH!J149</f>
        <v>-15218657818</v>
      </c>
      <c r="M135" s="390"/>
      <c r="N135" s="390">
        <f>CF_TH!L149</f>
        <v>-300000000</v>
      </c>
    </row>
    <row r="136" spans="1:14">
      <c r="A136" s="395" t="s">
        <v>425</v>
      </c>
      <c r="H136" s="390">
        <f>CF_TH!F150</f>
        <v>0</v>
      </c>
      <c r="I136" s="390"/>
      <c r="J136" s="390">
        <f>CF_TH!H150</f>
        <v>0</v>
      </c>
      <c r="K136" s="390"/>
      <c r="L136" s="390">
        <f>CF_TH!J150</f>
        <v>0</v>
      </c>
      <c r="M136" s="390"/>
      <c r="N136" s="390">
        <f>CF_TH!L150</f>
        <v>0</v>
      </c>
    </row>
    <row r="137" spans="1:14">
      <c r="A137" s="395" t="s">
        <v>426</v>
      </c>
      <c r="H137" s="390">
        <f>CF_TH!F151</f>
        <v>0</v>
      </c>
      <c r="I137" s="390"/>
      <c r="J137" s="390">
        <f>CF_TH!H151</f>
        <v>2500000000</v>
      </c>
      <c r="K137" s="390"/>
      <c r="L137" s="390">
        <f>CF_TH!J151</f>
        <v>0</v>
      </c>
      <c r="M137" s="390"/>
      <c r="N137" s="390">
        <f>CF_TH!L151</f>
        <v>2500000000</v>
      </c>
    </row>
    <row r="138" spans="1:14">
      <c r="A138" s="395" t="s">
        <v>427</v>
      </c>
      <c r="H138" s="390">
        <f>CF_TH!F152</f>
        <v>-1500000000</v>
      </c>
      <c r="I138" s="390"/>
      <c r="J138" s="390">
        <f>CF_TH!H152</f>
        <v>-1500000000</v>
      </c>
      <c r="K138" s="390"/>
      <c r="L138" s="390">
        <f>CF_TH!J152</f>
        <v>-1500000000</v>
      </c>
      <c r="M138" s="390"/>
      <c r="N138" s="390">
        <f>CF_TH!L152</f>
        <v>-1500000000</v>
      </c>
    </row>
    <row r="139" spans="1:14">
      <c r="A139" s="395" t="s">
        <v>428</v>
      </c>
      <c r="H139" s="390">
        <f>CF_TH!F153</f>
        <v>0</v>
      </c>
      <c r="I139" s="390"/>
      <c r="J139" s="390">
        <f>CF_TH!H153</f>
        <v>-11235000</v>
      </c>
      <c r="K139" s="390"/>
      <c r="L139" s="390">
        <f>CF_TH!J153</f>
        <v>0</v>
      </c>
      <c r="M139" s="390"/>
      <c r="N139" s="390">
        <f>CF_TH!L153</f>
        <v>-11235000</v>
      </c>
    </row>
    <row r="140" spans="1:14">
      <c r="A140" s="395" t="s">
        <v>429</v>
      </c>
      <c r="B140" s="395"/>
      <c r="C140" s="420"/>
      <c r="D140" s="420"/>
      <c r="E140" s="420"/>
    </row>
    <row r="141" spans="1:14">
      <c r="A141" s="411"/>
      <c r="B141" s="411" t="s">
        <v>264</v>
      </c>
      <c r="C141" s="421"/>
      <c r="D141" s="421"/>
      <c r="E141" s="421"/>
      <c r="H141" s="390">
        <f>CF_TH!F154</f>
        <v>0</v>
      </c>
      <c r="I141" s="390"/>
      <c r="J141" s="390">
        <f>CF_TH!H154</f>
        <v>0</v>
      </c>
      <c r="K141" s="390"/>
      <c r="L141" s="390">
        <f>CF_TH!J154</f>
        <v>-4603957766</v>
      </c>
      <c r="M141" s="390"/>
      <c r="N141" s="390">
        <f>CF_TH!L154</f>
        <v>0</v>
      </c>
    </row>
    <row r="142" spans="1:14">
      <c r="A142" s="411" t="s">
        <v>430</v>
      </c>
      <c r="B142" s="411"/>
      <c r="C142" s="421"/>
      <c r="D142" s="421"/>
      <c r="E142" s="421"/>
      <c r="H142" s="390">
        <f>CF_TH!F155</f>
        <v>0</v>
      </c>
      <c r="I142" s="390"/>
      <c r="J142" s="390">
        <f>CF_TH!H155</f>
        <v>0</v>
      </c>
      <c r="K142" s="390"/>
      <c r="L142" s="390">
        <f>CF_TH!J155</f>
        <v>12171865440</v>
      </c>
      <c r="M142" s="390"/>
      <c r="N142" s="390">
        <f>CF_TH!L155</f>
        <v>489908990</v>
      </c>
    </row>
    <row r="143" spans="1:14">
      <c r="A143" s="422" t="s">
        <v>431</v>
      </c>
      <c r="H143" s="390">
        <f>CF_TH!F156</f>
        <v>0</v>
      </c>
      <c r="I143" s="390"/>
      <c r="J143" s="390">
        <f>CF_TH!H156</f>
        <v>0</v>
      </c>
      <c r="K143" s="390"/>
      <c r="L143" s="390">
        <f>CF_TH!J156</f>
        <v>39222953</v>
      </c>
      <c r="M143" s="390"/>
      <c r="N143" s="390">
        <f>CF_TH!L156</f>
        <v>-75321787</v>
      </c>
    </row>
    <row r="144" spans="1:14">
      <c r="A144" s="422" t="s">
        <v>432</v>
      </c>
      <c r="H144" s="390">
        <f>CF_TH!F157</f>
        <v>0</v>
      </c>
      <c r="I144" s="390"/>
      <c r="J144" s="390">
        <f>CF_TH!H157</f>
        <v>0</v>
      </c>
      <c r="K144" s="390"/>
      <c r="L144" s="390">
        <f>CF_TH!J157</f>
        <v>-42000</v>
      </c>
      <c r="M144" s="390"/>
      <c r="N144" s="390">
        <f>CF_TH!L157</f>
        <v>-106507</v>
      </c>
    </row>
    <row r="145" spans="1:14">
      <c r="A145" s="422" t="s">
        <v>433</v>
      </c>
      <c r="H145" s="390">
        <f>CF_TH!F158</f>
        <v>-40000000</v>
      </c>
      <c r="I145" s="390"/>
      <c r="J145" s="390">
        <f>CF_TH!H158</f>
        <v>-222500000</v>
      </c>
      <c r="K145" s="390"/>
      <c r="L145" s="390">
        <f>CF_TH!J158</f>
        <v>0</v>
      </c>
      <c r="M145" s="390"/>
      <c r="N145" s="390">
        <f>CF_TH!L158</f>
        <v>-262500000</v>
      </c>
    </row>
    <row r="146" spans="1:14">
      <c r="A146" s="422" t="s">
        <v>434</v>
      </c>
      <c r="F146" s="423">
        <f>CF_TH!$D$159</f>
        <v>15</v>
      </c>
      <c r="H146" s="390">
        <f>CF_TH!F159</f>
        <v>10894010000</v>
      </c>
      <c r="I146" s="390"/>
      <c r="J146" s="390">
        <f>CF_TH!H159</f>
        <v>0</v>
      </c>
      <c r="K146" s="390"/>
      <c r="L146" s="390">
        <f>CF_TH!J159</f>
        <v>500000000</v>
      </c>
      <c r="M146" s="390"/>
      <c r="N146" s="390">
        <f>CF_TH!L159</f>
        <v>0</v>
      </c>
    </row>
    <row r="147" spans="1:14">
      <c r="A147" s="422" t="s">
        <v>435</v>
      </c>
      <c r="F147" s="423">
        <f>CF_TH!$D$160</f>
        <v>15</v>
      </c>
      <c r="H147" s="390">
        <f>CF_TH!F160</f>
        <v>-1507993920</v>
      </c>
      <c r="I147" s="390"/>
      <c r="J147" s="390">
        <f>CF_TH!H160</f>
        <v>-1057536902</v>
      </c>
      <c r="K147" s="390"/>
      <c r="L147" s="390">
        <f>CF_TH!J160</f>
        <v>-1350118920</v>
      </c>
      <c r="M147" s="390"/>
      <c r="N147" s="390">
        <f>CF_TH!L160</f>
        <v>-890786902</v>
      </c>
    </row>
    <row r="148" spans="1:14">
      <c r="A148" s="395" t="s">
        <v>344</v>
      </c>
      <c r="H148" s="390">
        <f>CF_TH!F161</f>
        <v>-1011901365</v>
      </c>
      <c r="I148" s="390"/>
      <c r="J148" s="390">
        <f>CF_TH!H161</f>
        <v>-4294958584</v>
      </c>
      <c r="K148" s="390"/>
      <c r="L148" s="390">
        <f>CF_TH!J161</f>
        <v>-1011901544</v>
      </c>
      <c r="M148" s="390"/>
      <c r="N148" s="390">
        <f>CF_TH!L161</f>
        <v>-4294958584</v>
      </c>
    </row>
    <row r="149" spans="1:14">
      <c r="A149" s="395" t="s">
        <v>436</v>
      </c>
      <c r="H149" s="390">
        <f>CF_TH!F162</f>
        <v>-360000726</v>
      </c>
      <c r="I149" s="390"/>
      <c r="J149" s="390">
        <f>CF_TH!H162</f>
        <v>-40000946</v>
      </c>
      <c r="K149" s="390"/>
      <c r="L149" s="390">
        <f>CF_TH!J162</f>
        <v>0</v>
      </c>
      <c r="M149" s="390"/>
      <c r="N149" s="390">
        <f>CF_TH!L162</f>
        <v>0</v>
      </c>
    </row>
    <row r="150" spans="1:14">
      <c r="A150" s="395" t="s">
        <v>437</v>
      </c>
      <c r="H150" s="399">
        <f>CF_TH!F163</f>
        <v>-20</v>
      </c>
      <c r="I150" s="390"/>
      <c r="J150" s="399">
        <f>CF_TH!H163</f>
        <v>-1183</v>
      </c>
      <c r="K150" s="390"/>
      <c r="L150" s="399">
        <f>CF_TH!J163</f>
        <v>0</v>
      </c>
      <c r="M150" s="390"/>
      <c r="N150" s="399">
        <f>CF_TH!L163</f>
        <v>0</v>
      </c>
    </row>
    <row r="151" spans="1:14">
      <c r="J151" s="391"/>
      <c r="L151" s="391"/>
      <c r="N151" s="391"/>
    </row>
    <row r="152" spans="1:14">
      <c r="A152" s="400" t="s">
        <v>438</v>
      </c>
      <c r="C152" s="414"/>
      <c r="D152" s="414"/>
      <c r="E152" s="414"/>
      <c r="H152" s="399">
        <f>CF_TH!F165</f>
        <v>9290009394</v>
      </c>
      <c r="J152" s="399">
        <f>CF_TH!H165</f>
        <v>-4926232615</v>
      </c>
      <c r="L152" s="399">
        <f>CF_TH!J165</f>
        <v>7060963588</v>
      </c>
      <c r="N152" s="399">
        <f>CF_TH!L165</f>
        <v>-4344999790</v>
      </c>
    </row>
    <row r="153" spans="1:14">
      <c r="H153" s="391"/>
      <c r="J153" s="391"/>
      <c r="L153" s="391"/>
      <c r="N153" s="391"/>
    </row>
    <row r="154" spans="1:14">
      <c r="A154" s="422" t="s">
        <v>439</v>
      </c>
      <c r="C154" s="396"/>
      <c r="H154" s="399">
        <f>CF_TH!F167</f>
        <v>-74595</v>
      </c>
      <c r="J154" s="399">
        <f>CF_TH!H167</f>
        <v>-769628</v>
      </c>
      <c r="L154" s="399">
        <f>CF_TH!J167</f>
        <v>0</v>
      </c>
      <c r="N154" s="399">
        <f>CF_TH!L167</f>
        <v>0</v>
      </c>
    </row>
    <row r="155" spans="1:14">
      <c r="H155" s="391"/>
      <c r="J155" s="391"/>
      <c r="L155" s="391"/>
      <c r="N155" s="391"/>
    </row>
    <row r="156" spans="1:14">
      <c r="A156" s="424" t="s">
        <v>440</v>
      </c>
      <c r="B156" s="403"/>
      <c r="C156" s="414"/>
      <c r="D156" s="414"/>
      <c r="E156" s="414"/>
      <c r="H156" s="391">
        <f>CF_TH!F169</f>
        <v>928072068.18388867</v>
      </c>
      <c r="I156" s="415"/>
      <c r="J156" s="391">
        <f>CF_TH!H169</f>
        <v>-611800648</v>
      </c>
      <c r="L156" s="391">
        <f>CF_TH!J169</f>
        <v>-248372184.42000008</v>
      </c>
      <c r="N156" s="391">
        <f>CF_TH!L169</f>
        <v>-616928990.68000031</v>
      </c>
    </row>
    <row r="157" spans="1:14">
      <c r="A157" s="422" t="s">
        <v>441</v>
      </c>
      <c r="H157" s="399">
        <f>CF_TH!F170</f>
        <v>1475613992</v>
      </c>
      <c r="J157" s="399">
        <f>CF_TH!H170</f>
        <v>2087414640</v>
      </c>
      <c r="L157" s="399">
        <f>CF_TH!J170</f>
        <v>996449205</v>
      </c>
      <c r="N157" s="399">
        <f>CF_TH!L170</f>
        <v>1613378196</v>
      </c>
    </row>
    <row r="158" spans="1:14">
      <c r="H158" s="391"/>
      <c r="J158" s="391"/>
      <c r="L158" s="391"/>
      <c r="N158" s="391"/>
    </row>
    <row r="159" spans="1:14" ht="18.75" thickBot="1">
      <c r="A159" s="424" t="s">
        <v>442</v>
      </c>
      <c r="B159" s="403"/>
      <c r="C159" s="414"/>
      <c r="D159" s="414"/>
      <c r="F159" s="394"/>
      <c r="G159" s="425"/>
      <c r="H159" s="426">
        <f>CF_TH!F172</f>
        <v>2403686060.1838884</v>
      </c>
      <c r="I159" s="415"/>
      <c r="J159" s="426">
        <f>CF_TH!H172</f>
        <v>1475613992</v>
      </c>
      <c r="K159" s="401"/>
      <c r="L159" s="426">
        <f>CF_TH!J172</f>
        <v>748077020.57999992</v>
      </c>
      <c r="M159" s="401"/>
      <c r="N159" s="426">
        <f>CF_TH!L172</f>
        <v>996449205.31999969</v>
      </c>
    </row>
    <row r="160" spans="1:14" ht="15.75" thickTop="1">
      <c r="A160" s="413"/>
      <c r="B160" s="369"/>
      <c r="C160" s="414"/>
      <c r="D160" s="414"/>
      <c r="I160" s="390"/>
      <c r="K160" s="390"/>
      <c r="M160" s="390"/>
    </row>
    <row r="162" spans="1:14">
      <c r="A162" s="410" t="s">
        <v>443</v>
      </c>
      <c r="B162" s="403"/>
      <c r="C162" s="414"/>
      <c r="D162" s="414"/>
      <c r="E162" s="414"/>
      <c r="F162" s="427"/>
      <c r="G162" s="425"/>
      <c r="H162" s="428"/>
      <c r="I162" s="429"/>
      <c r="J162" s="428"/>
      <c r="K162" s="429"/>
      <c r="L162" s="428"/>
      <c r="M162" s="429"/>
      <c r="N162" s="428"/>
    </row>
    <row r="163" spans="1:14">
      <c r="A163" s="430" t="s">
        <v>444</v>
      </c>
      <c r="B163" s="431"/>
      <c r="D163" s="432"/>
      <c r="E163" s="433"/>
      <c r="F163" s="434"/>
      <c r="G163" s="435"/>
      <c r="H163" s="396"/>
      <c r="I163" s="436"/>
      <c r="J163" s="396"/>
      <c r="K163" s="436"/>
      <c r="L163" s="396"/>
      <c r="M163" s="436"/>
      <c r="N163" s="396"/>
    </row>
    <row r="164" spans="1:14">
      <c r="A164" s="437"/>
      <c r="B164" s="438" t="s">
        <v>445</v>
      </c>
      <c r="C164" s="420"/>
      <c r="D164" s="439"/>
      <c r="E164" s="440"/>
      <c r="G164" s="435"/>
      <c r="H164" s="391">
        <f>CF_TH!F195</f>
        <v>259722634</v>
      </c>
      <c r="J164" s="391">
        <f>CF_TH!H195</f>
        <v>419687036</v>
      </c>
      <c r="L164" s="391">
        <f>CF_TH!J195</f>
        <v>1041319</v>
      </c>
      <c r="N164" s="391">
        <f>CF_TH!L195</f>
        <v>115845921.76000001</v>
      </c>
    </row>
    <row r="165" spans="1:14">
      <c r="A165" s="430" t="s">
        <v>446</v>
      </c>
      <c r="B165" s="441"/>
      <c r="D165" s="432"/>
      <c r="E165" s="442"/>
      <c r="G165" s="435"/>
      <c r="H165" s="391"/>
      <c r="J165" s="391"/>
      <c r="L165" s="391"/>
      <c r="N165" s="391"/>
    </row>
    <row r="166" spans="1:14">
      <c r="A166" s="437"/>
      <c r="B166" s="438" t="s">
        <v>447</v>
      </c>
      <c r="D166" s="432"/>
      <c r="E166" s="442"/>
      <c r="G166" s="435"/>
      <c r="H166" s="391">
        <f>CF_TH!F197</f>
        <v>0</v>
      </c>
      <c r="J166" s="391">
        <f>CF_TH!H197</f>
        <v>2121005878</v>
      </c>
      <c r="L166" s="391">
        <f>CF_TH!J197</f>
        <v>0</v>
      </c>
      <c r="N166" s="391">
        <f>CF_TH!L197</f>
        <v>161494509.11000001</v>
      </c>
    </row>
    <row r="167" spans="1:14">
      <c r="A167" s="437" t="s">
        <v>448</v>
      </c>
      <c r="B167" s="431"/>
      <c r="C167" s="443"/>
      <c r="D167" s="444"/>
      <c r="E167" s="445"/>
      <c r="F167" s="434"/>
      <c r="G167" s="435"/>
      <c r="H167" s="391">
        <f>CF_TH!F198</f>
        <v>0</v>
      </c>
      <c r="J167" s="391">
        <f>CF_TH!H198</f>
        <v>0</v>
      </c>
      <c r="L167" s="391">
        <f>CF_TH!J198</f>
        <v>4335619244</v>
      </c>
      <c r="N167" s="391">
        <f>CF_TH!L198</f>
        <v>0</v>
      </c>
    </row>
    <row r="168" spans="1:14">
      <c r="A168" s="437" t="s">
        <v>449</v>
      </c>
      <c r="B168" s="431"/>
      <c r="C168" s="443"/>
      <c r="D168" s="444"/>
      <c r="E168" s="445"/>
      <c r="F168" s="434"/>
      <c r="G168" s="435"/>
      <c r="H168" s="391">
        <f>CF_TH!F199</f>
        <v>0</v>
      </c>
      <c r="J168" s="391">
        <f>CF_TH!H199</f>
        <v>0</v>
      </c>
      <c r="L168" s="391">
        <f>CF_TH!J199</f>
        <v>142500003</v>
      </c>
      <c r="N168" s="391">
        <f>CF_TH!L199</f>
        <v>0</v>
      </c>
    </row>
    <row r="169" spans="1:14">
      <c r="A169" s="446" t="s">
        <v>450</v>
      </c>
      <c r="B169" s="431"/>
      <c r="C169" s="443"/>
      <c r="D169" s="444"/>
      <c r="E169" s="445"/>
      <c r="F169" s="434"/>
      <c r="G169" s="435"/>
      <c r="H169" s="391">
        <f>CF_TH!F200</f>
        <v>0</v>
      </c>
      <c r="J169" s="391">
        <f>CF_TH!H200</f>
        <v>0</v>
      </c>
      <c r="L169" s="391">
        <f>CF_TH!J200</f>
        <v>240000000</v>
      </c>
      <c r="N169" s="391">
        <f>CF_TH!L200</f>
        <v>0</v>
      </c>
    </row>
    <row r="170" spans="1:14">
      <c r="A170" s="446" t="s">
        <v>451</v>
      </c>
      <c r="B170" s="431"/>
      <c r="C170" s="443"/>
      <c r="D170" s="444"/>
      <c r="E170" s="445"/>
      <c r="F170" s="434"/>
      <c r="G170" s="435"/>
      <c r="H170" s="391">
        <f>CF_TH!F202</f>
        <v>193597273</v>
      </c>
      <c r="J170" s="391">
        <f>CF_TH!H202</f>
        <v>0</v>
      </c>
      <c r="L170" s="391">
        <f>CF_TH!J202</f>
        <v>0</v>
      </c>
      <c r="N170" s="391">
        <f>CF_TH!L202</f>
        <v>0</v>
      </c>
    </row>
    <row r="171" spans="1:14">
      <c r="A171" s="446" t="s">
        <v>452</v>
      </c>
      <c r="B171" s="431"/>
      <c r="C171" s="443"/>
      <c r="D171" s="444"/>
      <c r="E171" s="445"/>
      <c r="F171" s="434"/>
      <c r="G171" s="435"/>
      <c r="H171" s="391">
        <f>CF_TH!F203</f>
        <v>0</v>
      </c>
      <c r="J171" s="391">
        <f>CF_TH!H203</f>
        <v>0</v>
      </c>
      <c r="L171" s="391">
        <f>CF_TH!J203</f>
        <v>4634601397.2799997</v>
      </c>
      <c r="N171" s="391">
        <f>CF_TH!L203</f>
        <v>0</v>
      </c>
    </row>
    <row r="172" spans="1:14">
      <c r="A172" s="446"/>
      <c r="B172" s="431"/>
      <c r="C172" s="443"/>
      <c r="D172" s="444"/>
      <c r="E172" s="445"/>
      <c r="F172" s="434"/>
      <c r="G172" s="435"/>
      <c r="H172" s="391"/>
      <c r="J172" s="391"/>
      <c r="L172" s="391"/>
      <c r="N172" s="391"/>
    </row>
    <row r="173" spans="1:14">
      <c r="A173" s="446"/>
      <c r="B173" s="431"/>
      <c r="C173" s="443"/>
      <c r="D173" s="444"/>
      <c r="E173" s="445"/>
      <c r="F173" s="434"/>
      <c r="G173" s="435"/>
      <c r="H173" s="391"/>
      <c r="J173" s="391"/>
      <c r="L173" s="391"/>
      <c r="N173" s="391"/>
    </row>
    <row r="174" spans="1:14">
      <c r="A174" s="446"/>
      <c r="B174" s="431"/>
      <c r="C174" s="443"/>
      <c r="D174" s="444"/>
      <c r="E174" s="445"/>
      <c r="F174" s="434"/>
      <c r="G174" s="435"/>
      <c r="H174" s="391"/>
      <c r="J174" s="391"/>
      <c r="L174" s="391"/>
      <c r="N174" s="391"/>
    </row>
    <row r="175" spans="1:14">
      <c r="A175" s="446"/>
      <c r="B175" s="431"/>
      <c r="C175" s="443"/>
      <c r="D175" s="444"/>
      <c r="E175" s="445"/>
      <c r="F175" s="434"/>
      <c r="G175" s="435"/>
      <c r="H175" s="391"/>
      <c r="J175" s="391"/>
      <c r="L175" s="391"/>
      <c r="N175" s="391"/>
    </row>
    <row r="176" spans="1:14">
      <c r="A176" s="446"/>
      <c r="B176" s="431"/>
      <c r="C176" s="443"/>
      <c r="D176" s="444"/>
      <c r="E176" s="445"/>
      <c r="F176" s="434"/>
      <c r="G176" s="435"/>
      <c r="H176" s="391"/>
      <c r="J176" s="391"/>
      <c r="L176" s="391"/>
      <c r="N176" s="391"/>
    </row>
    <row r="177" spans="1:14">
      <c r="A177" s="446"/>
      <c r="B177" s="431"/>
      <c r="C177" s="443"/>
      <c r="D177" s="444"/>
      <c r="E177" s="445"/>
      <c r="F177" s="434"/>
      <c r="G177" s="435"/>
      <c r="H177" s="391"/>
      <c r="J177" s="391"/>
      <c r="L177" s="391"/>
      <c r="N177" s="391"/>
    </row>
    <row r="178" spans="1:14">
      <c r="A178" s="446"/>
      <c r="B178" s="431"/>
      <c r="C178" s="443"/>
      <c r="D178" s="444"/>
      <c r="E178" s="445"/>
      <c r="F178" s="434"/>
      <c r="G178" s="435"/>
      <c r="H178" s="391"/>
      <c r="J178" s="391"/>
      <c r="L178" s="391"/>
      <c r="N178" s="391"/>
    </row>
    <row r="179" spans="1:14">
      <c r="A179" s="446"/>
      <c r="B179" s="431"/>
      <c r="C179" s="443"/>
      <c r="D179" s="444"/>
      <c r="E179" s="445"/>
      <c r="F179" s="434"/>
      <c r="G179" s="435"/>
      <c r="H179" s="391"/>
      <c r="J179" s="391"/>
      <c r="L179" s="391"/>
      <c r="N179" s="391"/>
    </row>
    <row r="180" spans="1:14">
      <c r="A180" s="446"/>
      <c r="B180" s="431"/>
      <c r="C180" s="443"/>
      <c r="D180" s="444"/>
      <c r="E180" s="445"/>
      <c r="F180" s="434"/>
      <c r="G180" s="435"/>
      <c r="H180" s="391"/>
      <c r="J180" s="391"/>
      <c r="L180" s="391"/>
      <c r="N180" s="391"/>
    </row>
    <row r="181" spans="1:14">
      <c r="A181" s="446"/>
      <c r="B181" s="431"/>
      <c r="C181" s="443"/>
      <c r="D181" s="444"/>
      <c r="E181" s="445"/>
      <c r="F181" s="434"/>
      <c r="G181" s="435"/>
      <c r="H181" s="391"/>
      <c r="J181" s="391"/>
      <c r="L181" s="391"/>
      <c r="N181" s="391"/>
    </row>
    <row r="182" spans="1:14">
      <c r="A182" s="404" t="s">
        <v>395</v>
      </c>
      <c r="B182" s="404"/>
      <c r="C182" s="405"/>
      <c r="D182" s="405"/>
      <c r="E182" s="405"/>
      <c r="F182" s="406"/>
      <c r="G182" s="407"/>
      <c r="H182" s="408"/>
      <c r="I182" s="392"/>
      <c r="J182" s="408"/>
      <c r="K182" s="392"/>
      <c r="L182" s="408"/>
      <c r="M182" s="392"/>
      <c r="N182" s="408"/>
    </row>
  </sheetData>
  <mergeCells count="6">
    <mergeCell ref="H6:J6"/>
    <mergeCell ref="L6:N6"/>
    <mergeCell ref="H67:J67"/>
    <mergeCell ref="L67:N67"/>
    <mergeCell ref="H129:J129"/>
    <mergeCell ref="L129:N129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</sheetPr>
  <dimension ref="A1:WVP99"/>
  <sheetViews>
    <sheetView topLeftCell="A48" zoomScaleNormal="100" zoomScaleSheetLayoutView="90" workbookViewId="0">
      <selection activeCell="D69" sqref="D69"/>
    </sheetView>
  </sheetViews>
  <sheetFormatPr defaultRowHeight="18"/>
  <cols>
    <col min="1" max="2" width="2" style="26" customWidth="1"/>
    <col min="3" max="3" width="44.1640625" style="26" customWidth="1"/>
    <col min="4" max="4" width="7.1640625" style="30" customWidth="1"/>
    <col min="5" max="5" width="0.83203125" style="26" customWidth="1"/>
    <col min="6" max="6" width="12.6640625" style="31" bestFit="1" customWidth="1"/>
    <col min="7" max="7" width="1" style="32" customWidth="1"/>
    <col min="8" max="8" width="12.1640625" style="32" customWidth="1"/>
    <col min="9" max="9" width="1" style="32" customWidth="1"/>
    <col min="10" max="10" width="12.1640625" style="31" customWidth="1"/>
    <col min="11" max="11" width="1" style="32" customWidth="1"/>
    <col min="12" max="12" width="12.1640625" style="32" customWidth="1"/>
    <col min="13" max="13" width="9.33203125" style="451"/>
    <col min="14" max="14" width="15.33203125" style="451" bestFit="1" customWidth="1"/>
    <col min="15" max="16" width="15.33203125" style="451" customWidth="1"/>
    <col min="17" max="248" width="9.33203125" style="451"/>
    <col min="249" max="250" width="2" style="451" customWidth="1"/>
    <col min="251" max="251" width="35" style="451" customWidth="1"/>
    <col min="252" max="252" width="8.33203125" style="451" customWidth="1"/>
    <col min="253" max="253" width="1" style="451" customWidth="1"/>
    <col min="254" max="254" width="14.5" style="451" bestFit="1" customWidth="1"/>
    <col min="255" max="255" width="1" style="451" customWidth="1"/>
    <col min="256" max="256" width="14.5" style="451" bestFit="1" customWidth="1"/>
    <col min="257" max="257" width="1" style="451" customWidth="1"/>
    <col min="258" max="258" width="13.6640625" style="451" customWidth="1"/>
    <col min="259" max="259" width="1" style="451" customWidth="1"/>
    <col min="260" max="260" width="14.5" style="451" bestFit="1" customWidth="1"/>
    <col min="261" max="261" width="9.33203125" style="451"/>
    <col min="262" max="262" width="17" style="451" bestFit="1" customWidth="1"/>
    <col min="263" max="263" width="15.33203125" style="451" bestFit="1" customWidth="1"/>
    <col min="264" max="264" width="11.5" style="451" bestFit="1" customWidth="1"/>
    <col min="265" max="504" width="9.33203125" style="451"/>
    <col min="505" max="506" width="2" style="451" customWidth="1"/>
    <col min="507" max="507" width="35" style="451" customWidth="1"/>
    <col min="508" max="508" width="8.33203125" style="451" customWidth="1"/>
    <col min="509" max="509" width="1" style="451" customWidth="1"/>
    <col min="510" max="510" width="14.5" style="451" bestFit="1" customWidth="1"/>
    <col min="511" max="511" width="1" style="451" customWidth="1"/>
    <col min="512" max="512" width="14.5" style="451" bestFit="1" customWidth="1"/>
    <col min="513" max="513" width="1" style="451" customWidth="1"/>
    <col min="514" max="514" width="13.6640625" style="451" customWidth="1"/>
    <col min="515" max="515" width="1" style="451" customWidth="1"/>
    <col min="516" max="516" width="14.5" style="451" bestFit="1" customWidth="1"/>
    <col min="517" max="517" width="9.33203125" style="451"/>
    <col min="518" max="518" width="17" style="451" bestFit="1" customWidth="1"/>
    <col min="519" max="519" width="15.33203125" style="451" bestFit="1" customWidth="1"/>
    <col min="520" max="520" width="11.5" style="451" bestFit="1" customWidth="1"/>
    <col min="521" max="760" width="9.33203125" style="451"/>
    <col min="761" max="762" width="2" style="451" customWidth="1"/>
    <col min="763" max="763" width="35" style="451" customWidth="1"/>
    <col min="764" max="764" width="8.33203125" style="451" customWidth="1"/>
    <col min="765" max="765" width="1" style="451" customWidth="1"/>
    <col min="766" max="766" width="14.5" style="451" bestFit="1" customWidth="1"/>
    <col min="767" max="767" width="1" style="451" customWidth="1"/>
    <col min="768" max="768" width="14.5" style="451" bestFit="1" customWidth="1"/>
    <col min="769" max="769" width="1" style="451" customWidth="1"/>
    <col min="770" max="770" width="13.6640625" style="451" customWidth="1"/>
    <col min="771" max="771" width="1" style="451" customWidth="1"/>
    <col min="772" max="772" width="14.5" style="451" bestFit="1" customWidth="1"/>
    <col min="773" max="773" width="9.33203125" style="451"/>
    <col min="774" max="774" width="17" style="451" bestFit="1" customWidth="1"/>
    <col min="775" max="775" width="15.33203125" style="451" bestFit="1" customWidth="1"/>
    <col min="776" max="776" width="11.5" style="451" bestFit="1" customWidth="1"/>
    <col min="777" max="1016" width="9.33203125" style="451"/>
    <col min="1017" max="1018" width="2" style="451" customWidth="1"/>
    <col min="1019" max="1019" width="35" style="451" customWidth="1"/>
    <col min="1020" max="1020" width="8.33203125" style="451" customWidth="1"/>
    <col min="1021" max="1021" width="1" style="451" customWidth="1"/>
    <col min="1022" max="1022" width="14.5" style="451" bestFit="1" customWidth="1"/>
    <col min="1023" max="1023" width="1" style="451" customWidth="1"/>
    <col min="1024" max="1024" width="14.5" style="451" bestFit="1" customWidth="1"/>
    <col min="1025" max="1025" width="1" style="451" customWidth="1"/>
    <col min="1026" max="1026" width="13.6640625" style="451" customWidth="1"/>
    <col min="1027" max="1027" width="1" style="451" customWidth="1"/>
    <col min="1028" max="1028" width="14.5" style="451" bestFit="1" customWidth="1"/>
    <col min="1029" max="1029" width="9.33203125" style="451"/>
    <col min="1030" max="1030" width="17" style="451" bestFit="1" customWidth="1"/>
    <col min="1031" max="1031" width="15.33203125" style="451" bestFit="1" customWidth="1"/>
    <col min="1032" max="1032" width="11.5" style="451" bestFit="1" customWidth="1"/>
    <col min="1033" max="1272" width="9.33203125" style="451"/>
    <col min="1273" max="1274" width="2" style="451" customWidth="1"/>
    <col min="1275" max="1275" width="35" style="451" customWidth="1"/>
    <col min="1276" max="1276" width="8.33203125" style="451" customWidth="1"/>
    <col min="1277" max="1277" width="1" style="451" customWidth="1"/>
    <col min="1278" max="1278" width="14.5" style="451" bestFit="1" customWidth="1"/>
    <col min="1279" max="1279" width="1" style="451" customWidth="1"/>
    <col min="1280" max="1280" width="14.5" style="451" bestFit="1" customWidth="1"/>
    <col min="1281" max="1281" width="1" style="451" customWidth="1"/>
    <col min="1282" max="1282" width="13.6640625" style="451" customWidth="1"/>
    <col min="1283" max="1283" width="1" style="451" customWidth="1"/>
    <col min="1284" max="1284" width="14.5" style="451" bestFit="1" customWidth="1"/>
    <col min="1285" max="1285" width="9.33203125" style="451"/>
    <col min="1286" max="1286" width="17" style="451" bestFit="1" customWidth="1"/>
    <col min="1287" max="1287" width="15.33203125" style="451" bestFit="1" customWidth="1"/>
    <col min="1288" max="1288" width="11.5" style="451" bestFit="1" customWidth="1"/>
    <col min="1289" max="1528" width="9.33203125" style="451"/>
    <col min="1529" max="1530" width="2" style="451" customWidth="1"/>
    <col min="1531" max="1531" width="35" style="451" customWidth="1"/>
    <col min="1532" max="1532" width="8.33203125" style="451" customWidth="1"/>
    <col min="1533" max="1533" width="1" style="451" customWidth="1"/>
    <col min="1534" max="1534" width="14.5" style="451" bestFit="1" customWidth="1"/>
    <col min="1535" max="1535" width="1" style="451" customWidth="1"/>
    <col min="1536" max="1536" width="14.5" style="451" bestFit="1" customWidth="1"/>
    <col min="1537" max="1537" width="1" style="451" customWidth="1"/>
    <col min="1538" max="1538" width="13.6640625" style="451" customWidth="1"/>
    <col min="1539" max="1539" width="1" style="451" customWidth="1"/>
    <col min="1540" max="1540" width="14.5" style="451" bestFit="1" customWidth="1"/>
    <col min="1541" max="1541" width="9.33203125" style="451"/>
    <col min="1542" max="1542" width="17" style="451" bestFit="1" customWidth="1"/>
    <col min="1543" max="1543" width="15.33203125" style="451" bestFit="1" customWidth="1"/>
    <col min="1544" max="1544" width="11.5" style="451" bestFit="1" customWidth="1"/>
    <col min="1545" max="1784" width="9.33203125" style="451"/>
    <col min="1785" max="1786" width="2" style="451" customWidth="1"/>
    <col min="1787" max="1787" width="35" style="451" customWidth="1"/>
    <col min="1788" max="1788" width="8.33203125" style="451" customWidth="1"/>
    <col min="1789" max="1789" width="1" style="451" customWidth="1"/>
    <col min="1790" max="1790" width="14.5" style="451" bestFit="1" customWidth="1"/>
    <col min="1791" max="1791" width="1" style="451" customWidth="1"/>
    <col min="1792" max="1792" width="14.5" style="451" bestFit="1" customWidth="1"/>
    <col min="1793" max="1793" width="1" style="451" customWidth="1"/>
    <col min="1794" max="1794" width="13.6640625" style="451" customWidth="1"/>
    <col min="1795" max="1795" width="1" style="451" customWidth="1"/>
    <col min="1796" max="1796" width="14.5" style="451" bestFit="1" customWidth="1"/>
    <col min="1797" max="1797" width="9.33203125" style="451"/>
    <col min="1798" max="1798" width="17" style="451" bestFit="1" customWidth="1"/>
    <col min="1799" max="1799" width="15.33203125" style="451" bestFit="1" customWidth="1"/>
    <col min="1800" max="1800" width="11.5" style="451" bestFit="1" customWidth="1"/>
    <col min="1801" max="2040" width="9.33203125" style="451"/>
    <col min="2041" max="2042" width="2" style="451" customWidth="1"/>
    <col min="2043" max="2043" width="35" style="451" customWidth="1"/>
    <col min="2044" max="2044" width="8.33203125" style="451" customWidth="1"/>
    <col min="2045" max="2045" width="1" style="451" customWidth="1"/>
    <col min="2046" max="2046" width="14.5" style="451" bestFit="1" customWidth="1"/>
    <col min="2047" max="2047" width="1" style="451" customWidth="1"/>
    <col min="2048" max="2048" width="14.5" style="451" bestFit="1" customWidth="1"/>
    <col min="2049" max="2049" width="1" style="451" customWidth="1"/>
    <col min="2050" max="2050" width="13.6640625" style="451" customWidth="1"/>
    <col min="2051" max="2051" width="1" style="451" customWidth="1"/>
    <col min="2052" max="2052" width="14.5" style="451" bestFit="1" customWidth="1"/>
    <col min="2053" max="2053" width="9.33203125" style="451"/>
    <col min="2054" max="2054" width="17" style="451" bestFit="1" customWidth="1"/>
    <col min="2055" max="2055" width="15.33203125" style="451" bestFit="1" customWidth="1"/>
    <col min="2056" max="2056" width="11.5" style="451" bestFit="1" customWidth="1"/>
    <col min="2057" max="2296" width="9.33203125" style="451"/>
    <col min="2297" max="2298" width="2" style="451" customWidth="1"/>
    <col min="2299" max="2299" width="35" style="451" customWidth="1"/>
    <col min="2300" max="2300" width="8.33203125" style="451" customWidth="1"/>
    <col min="2301" max="2301" width="1" style="451" customWidth="1"/>
    <col min="2302" max="2302" width="14.5" style="451" bestFit="1" customWidth="1"/>
    <col min="2303" max="2303" width="1" style="451" customWidth="1"/>
    <col min="2304" max="2304" width="14.5" style="451" bestFit="1" customWidth="1"/>
    <col min="2305" max="2305" width="1" style="451" customWidth="1"/>
    <col min="2306" max="2306" width="13.6640625" style="451" customWidth="1"/>
    <col min="2307" max="2307" width="1" style="451" customWidth="1"/>
    <col min="2308" max="2308" width="14.5" style="451" bestFit="1" customWidth="1"/>
    <col min="2309" max="2309" width="9.33203125" style="451"/>
    <col min="2310" max="2310" width="17" style="451" bestFit="1" customWidth="1"/>
    <col min="2311" max="2311" width="15.33203125" style="451" bestFit="1" customWidth="1"/>
    <col min="2312" max="2312" width="11.5" style="451" bestFit="1" customWidth="1"/>
    <col min="2313" max="2552" width="9.33203125" style="451"/>
    <col min="2553" max="2554" width="2" style="451" customWidth="1"/>
    <col min="2555" max="2555" width="35" style="451" customWidth="1"/>
    <col min="2556" max="2556" width="8.33203125" style="451" customWidth="1"/>
    <col min="2557" max="2557" width="1" style="451" customWidth="1"/>
    <col min="2558" max="2558" width="14.5" style="451" bestFit="1" customWidth="1"/>
    <col min="2559" max="2559" width="1" style="451" customWidth="1"/>
    <col min="2560" max="2560" width="14.5" style="451" bestFit="1" customWidth="1"/>
    <col min="2561" max="2561" width="1" style="451" customWidth="1"/>
    <col min="2562" max="2562" width="13.6640625" style="451" customWidth="1"/>
    <col min="2563" max="2563" width="1" style="451" customWidth="1"/>
    <col min="2564" max="2564" width="14.5" style="451" bestFit="1" customWidth="1"/>
    <col min="2565" max="2565" width="9.33203125" style="451"/>
    <col min="2566" max="2566" width="17" style="451" bestFit="1" customWidth="1"/>
    <col min="2567" max="2567" width="15.33203125" style="451" bestFit="1" customWidth="1"/>
    <col min="2568" max="2568" width="11.5" style="451" bestFit="1" customWidth="1"/>
    <col min="2569" max="2808" width="9.33203125" style="451"/>
    <col min="2809" max="2810" width="2" style="451" customWidth="1"/>
    <col min="2811" max="2811" width="35" style="451" customWidth="1"/>
    <col min="2812" max="2812" width="8.33203125" style="451" customWidth="1"/>
    <col min="2813" max="2813" width="1" style="451" customWidth="1"/>
    <col min="2814" max="2814" width="14.5" style="451" bestFit="1" customWidth="1"/>
    <col min="2815" max="2815" width="1" style="451" customWidth="1"/>
    <col min="2816" max="2816" width="14.5" style="451" bestFit="1" customWidth="1"/>
    <col min="2817" max="2817" width="1" style="451" customWidth="1"/>
    <col min="2818" max="2818" width="13.6640625" style="451" customWidth="1"/>
    <col min="2819" max="2819" width="1" style="451" customWidth="1"/>
    <col min="2820" max="2820" width="14.5" style="451" bestFit="1" customWidth="1"/>
    <col min="2821" max="2821" width="9.33203125" style="451"/>
    <col min="2822" max="2822" width="17" style="451" bestFit="1" customWidth="1"/>
    <col min="2823" max="2823" width="15.33203125" style="451" bestFit="1" customWidth="1"/>
    <col min="2824" max="2824" width="11.5" style="451" bestFit="1" customWidth="1"/>
    <col min="2825" max="3064" width="9.33203125" style="451"/>
    <col min="3065" max="3066" width="2" style="451" customWidth="1"/>
    <col min="3067" max="3067" width="35" style="451" customWidth="1"/>
    <col min="3068" max="3068" width="8.33203125" style="451" customWidth="1"/>
    <col min="3069" max="3069" width="1" style="451" customWidth="1"/>
    <col min="3070" max="3070" width="14.5" style="451" bestFit="1" customWidth="1"/>
    <col min="3071" max="3071" width="1" style="451" customWidth="1"/>
    <col min="3072" max="3072" width="14.5" style="451" bestFit="1" customWidth="1"/>
    <col min="3073" max="3073" width="1" style="451" customWidth="1"/>
    <col min="3074" max="3074" width="13.6640625" style="451" customWidth="1"/>
    <col min="3075" max="3075" width="1" style="451" customWidth="1"/>
    <col min="3076" max="3076" width="14.5" style="451" bestFit="1" customWidth="1"/>
    <col min="3077" max="3077" width="9.33203125" style="451"/>
    <col min="3078" max="3078" width="17" style="451" bestFit="1" customWidth="1"/>
    <col min="3079" max="3079" width="15.33203125" style="451" bestFit="1" customWidth="1"/>
    <col min="3080" max="3080" width="11.5" style="451" bestFit="1" customWidth="1"/>
    <col min="3081" max="3320" width="9.33203125" style="451"/>
    <col min="3321" max="3322" width="2" style="451" customWidth="1"/>
    <col min="3323" max="3323" width="35" style="451" customWidth="1"/>
    <col min="3324" max="3324" width="8.33203125" style="451" customWidth="1"/>
    <col min="3325" max="3325" width="1" style="451" customWidth="1"/>
    <col min="3326" max="3326" width="14.5" style="451" bestFit="1" customWidth="1"/>
    <col min="3327" max="3327" width="1" style="451" customWidth="1"/>
    <col min="3328" max="3328" width="14.5" style="451" bestFit="1" customWidth="1"/>
    <col min="3329" max="3329" width="1" style="451" customWidth="1"/>
    <col min="3330" max="3330" width="13.6640625" style="451" customWidth="1"/>
    <col min="3331" max="3331" width="1" style="451" customWidth="1"/>
    <col min="3332" max="3332" width="14.5" style="451" bestFit="1" customWidth="1"/>
    <col min="3333" max="3333" width="9.33203125" style="451"/>
    <col min="3334" max="3334" width="17" style="451" bestFit="1" customWidth="1"/>
    <col min="3335" max="3335" width="15.33203125" style="451" bestFit="1" customWidth="1"/>
    <col min="3336" max="3336" width="11.5" style="451" bestFit="1" customWidth="1"/>
    <col min="3337" max="3576" width="9.33203125" style="451"/>
    <col min="3577" max="3578" width="2" style="451" customWidth="1"/>
    <col min="3579" max="3579" width="35" style="451" customWidth="1"/>
    <col min="3580" max="3580" width="8.33203125" style="451" customWidth="1"/>
    <col min="3581" max="3581" width="1" style="451" customWidth="1"/>
    <col min="3582" max="3582" width="14.5" style="451" bestFit="1" customWidth="1"/>
    <col min="3583" max="3583" width="1" style="451" customWidth="1"/>
    <col min="3584" max="3584" width="14.5" style="451" bestFit="1" customWidth="1"/>
    <col min="3585" max="3585" width="1" style="451" customWidth="1"/>
    <col min="3586" max="3586" width="13.6640625" style="451" customWidth="1"/>
    <col min="3587" max="3587" width="1" style="451" customWidth="1"/>
    <col min="3588" max="3588" width="14.5" style="451" bestFit="1" customWidth="1"/>
    <col min="3589" max="3589" width="9.33203125" style="451"/>
    <col min="3590" max="3590" width="17" style="451" bestFit="1" customWidth="1"/>
    <col min="3591" max="3591" width="15.33203125" style="451" bestFit="1" customWidth="1"/>
    <col min="3592" max="3592" width="11.5" style="451" bestFit="1" customWidth="1"/>
    <col min="3593" max="3832" width="9.33203125" style="451"/>
    <col min="3833" max="3834" width="2" style="451" customWidth="1"/>
    <col min="3835" max="3835" width="35" style="451" customWidth="1"/>
    <col min="3836" max="3836" width="8.33203125" style="451" customWidth="1"/>
    <col min="3837" max="3837" width="1" style="451" customWidth="1"/>
    <col min="3838" max="3838" width="14.5" style="451" bestFit="1" customWidth="1"/>
    <col min="3839" max="3839" width="1" style="451" customWidth="1"/>
    <col min="3840" max="3840" width="14.5" style="451" bestFit="1" customWidth="1"/>
    <col min="3841" max="3841" width="1" style="451" customWidth="1"/>
    <col min="3842" max="3842" width="13.6640625" style="451" customWidth="1"/>
    <col min="3843" max="3843" width="1" style="451" customWidth="1"/>
    <col min="3844" max="3844" width="14.5" style="451" bestFit="1" customWidth="1"/>
    <col min="3845" max="3845" width="9.33203125" style="451"/>
    <col min="3846" max="3846" width="17" style="451" bestFit="1" customWidth="1"/>
    <col min="3847" max="3847" width="15.33203125" style="451" bestFit="1" customWidth="1"/>
    <col min="3848" max="3848" width="11.5" style="451" bestFit="1" customWidth="1"/>
    <col min="3849" max="4088" width="9.33203125" style="451"/>
    <col min="4089" max="4090" width="2" style="451" customWidth="1"/>
    <col min="4091" max="4091" width="35" style="451" customWidth="1"/>
    <col min="4092" max="4092" width="8.33203125" style="451" customWidth="1"/>
    <col min="4093" max="4093" width="1" style="451" customWidth="1"/>
    <col min="4094" max="4094" width="14.5" style="451" bestFit="1" customWidth="1"/>
    <col min="4095" max="4095" width="1" style="451" customWidth="1"/>
    <col min="4096" max="4096" width="14.5" style="451" bestFit="1" customWidth="1"/>
    <col min="4097" max="4097" width="1" style="451" customWidth="1"/>
    <col min="4098" max="4098" width="13.6640625" style="451" customWidth="1"/>
    <col min="4099" max="4099" width="1" style="451" customWidth="1"/>
    <col min="4100" max="4100" width="14.5" style="451" bestFit="1" customWidth="1"/>
    <col min="4101" max="4101" width="9.33203125" style="451"/>
    <col min="4102" max="4102" width="17" style="451" bestFit="1" customWidth="1"/>
    <col min="4103" max="4103" width="15.33203125" style="451" bestFit="1" customWidth="1"/>
    <col min="4104" max="4104" width="11.5" style="451" bestFit="1" customWidth="1"/>
    <col min="4105" max="4344" width="9.33203125" style="451"/>
    <col min="4345" max="4346" width="2" style="451" customWidth="1"/>
    <col min="4347" max="4347" width="35" style="451" customWidth="1"/>
    <col min="4348" max="4348" width="8.33203125" style="451" customWidth="1"/>
    <col min="4349" max="4349" width="1" style="451" customWidth="1"/>
    <col min="4350" max="4350" width="14.5" style="451" bestFit="1" customWidth="1"/>
    <col min="4351" max="4351" width="1" style="451" customWidth="1"/>
    <col min="4352" max="4352" width="14.5" style="451" bestFit="1" customWidth="1"/>
    <col min="4353" max="4353" width="1" style="451" customWidth="1"/>
    <col min="4354" max="4354" width="13.6640625" style="451" customWidth="1"/>
    <col min="4355" max="4355" width="1" style="451" customWidth="1"/>
    <col min="4356" max="4356" width="14.5" style="451" bestFit="1" customWidth="1"/>
    <col min="4357" max="4357" width="9.33203125" style="451"/>
    <col min="4358" max="4358" width="17" style="451" bestFit="1" customWidth="1"/>
    <col min="4359" max="4359" width="15.33203125" style="451" bestFit="1" customWidth="1"/>
    <col min="4360" max="4360" width="11.5" style="451" bestFit="1" customWidth="1"/>
    <col min="4361" max="4600" width="9.33203125" style="451"/>
    <col min="4601" max="4602" width="2" style="451" customWidth="1"/>
    <col min="4603" max="4603" width="35" style="451" customWidth="1"/>
    <col min="4604" max="4604" width="8.33203125" style="451" customWidth="1"/>
    <col min="4605" max="4605" width="1" style="451" customWidth="1"/>
    <col min="4606" max="4606" width="14.5" style="451" bestFit="1" customWidth="1"/>
    <col min="4607" max="4607" width="1" style="451" customWidth="1"/>
    <col min="4608" max="4608" width="14.5" style="451" bestFit="1" customWidth="1"/>
    <col min="4609" max="4609" width="1" style="451" customWidth="1"/>
    <col min="4610" max="4610" width="13.6640625" style="451" customWidth="1"/>
    <col min="4611" max="4611" width="1" style="451" customWidth="1"/>
    <col min="4612" max="4612" width="14.5" style="451" bestFit="1" customWidth="1"/>
    <col min="4613" max="4613" width="9.33203125" style="451"/>
    <col min="4614" max="4614" width="17" style="451" bestFit="1" customWidth="1"/>
    <col min="4615" max="4615" width="15.33203125" style="451" bestFit="1" customWidth="1"/>
    <col min="4616" max="4616" width="11.5" style="451" bestFit="1" customWidth="1"/>
    <col min="4617" max="4856" width="9.33203125" style="451"/>
    <col min="4857" max="4858" width="2" style="451" customWidth="1"/>
    <col min="4859" max="4859" width="35" style="451" customWidth="1"/>
    <col min="4860" max="4860" width="8.33203125" style="451" customWidth="1"/>
    <col min="4861" max="4861" width="1" style="451" customWidth="1"/>
    <col min="4862" max="4862" width="14.5" style="451" bestFit="1" customWidth="1"/>
    <col min="4863" max="4863" width="1" style="451" customWidth="1"/>
    <col min="4864" max="4864" width="14.5" style="451" bestFit="1" customWidth="1"/>
    <col min="4865" max="4865" width="1" style="451" customWidth="1"/>
    <col min="4866" max="4866" width="13.6640625" style="451" customWidth="1"/>
    <col min="4867" max="4867" width="1" style="451" customWidth="1"/>
    <col min="4868" max="4868" width="14.5" style="451" bestFit="1" customWidth="1"/>
    <col min="4869" max="4869" width="9.33203125" style="451"/>
    <col min="4870" max="4870" width="17" style="451" bestFit="1" customWidth="1"/>
    <col min="4871" max="4871" width="15.33203125" style="451" bestFit="1" customWidth="1"/>
    <col min="4872" max="4872" width="11.5" style="451" bestFit="1" customWidth="1"/>
    <col min="4873" max="5112" width="9.33203125" style="451"/>
    <col min="5113" max="5114" width="2" style="451" customWidth="1"/>
    <col min="5115" max="5115" width="35" style="451" customWidth="1"/>
    <col min="5116" max="5116" width="8.33203125" style="451" customWidth="1"/>
    <col min="5117" max="5117" width="1" style="451" customWidth="1"/>
    <col min="5118" max="5118" width="14.5" style="451" bestFit="1" customWidth="1"/>
    <col min="5119" max="5119" width="1" style="451" customWidth="1"/>
    <col min="5120" max="5120" width="14.5" style="451" bestFit="1" customWidth="1"/>
    <col min="5121" max="5121" width="1" style="451" customWidth="1"/>
    <col min="5122" max="5122" width="13.6640625" style="451" customWidth="1"/>
    <col min="5123" max="5123" width="1" style="451" customWidth="1"/>
    <col min="5124" max="5124" width="14.5" style="451" bestFit="1" customWidth="1"/>
    <col min="5125" max="5125" width="9.33203125" style="451"/>
    <col min="5126" max="5126" width="17" style="451" bestFit="1" customWidth="1"/>
    <col min="5127" max="5127" width="15.33203125" style="451" bestFit="1" customWidth="1"/>
    <col min="5128" max="5128" width="11.5" style="451" bestFit="1" customWidth="1"/>
    <col min="5129" max="5368" width="9.33203125" style="451"/>
    <col min="5369" max="5370" width="2" style="451" customWidth="1"/>
    <col min="5371" max="5371" width="35" style="451" customWidth="1"/>
    <col min="5372" max="5372" width="8.33203125" style="451" customWidth="1"/>
    <col min="5373" max="5373" width="1" style="451" customWidth="1"/>
    <col min="5374" max="5374" width="14.5" style="451" bestFit="1" customWidth="1"/>
    <col min="5375" max="5375" width="1" style="451" customWidth="1"/>
    <col min="5376" max="5376" width="14.5" style="451" bestFit="1" customWidth="1"/>
    <col min="5377" max="5377" width="1" style="451" customWidth="1"/>
    <col min="5378" max="5378" width="13.6640625" style="451" customWidth="1"/>
    <col min="5379" max="5379" width="1" style="451" customWidth="1"/>
    <col min="5380" max="5380" width="14.5" style="451" bestFit="1" customWidth="1"/>
    <col min="5381" max="5381" width="9.33203125" style="451"/>
    <col min="5382" max="5382" width="17" style="451" bestFit="1" customWidth="1"/>
    <col min="5383" max="5383" width="15.33203125" style="451" bestFit="1" customWidth="1"/>
    <col min="5384" max="5384" width="11.5" style="451" bestFit="1" customWidth="1"/>
    <col min="5385" max="5624" width="9.33203125" style="451"/>
    <col min="5625" max="5626" width="2" style="451" customWidth="1"/>
    <col min="5627" max="5627" width="35" style="451" customWidth="1"/>
    <col min="5628" max="5628" width="8.33203125" style="451" customWidth="1"/>
    <col min="5629" max="5629" width="1" style="451" customWidth="1"/>
    <col min="5630" max="5630" width="14.5" style="451" bestFit="1" customWidth="1"/>
    <col min="5631" max="5631" width="1" style="451" customWidth="1"/>
    <col min="5632" max="5632" width="14.5" style="451" bestFit="1" customWidth="1"/>
    <col min="5633" max="5633" width="1" style="451" customWidth="1"/>
    <col min="5634" max="5634" width="13.6640625" style="451" customWidth="1"/>
    <col min="5635" max="5635" width="1" style="451" customWidth="1"/>
    <col min="5636" max="5636" width="14.5" style="451" bestFit="1" customWidth="1"/>
    <col min="5637" max="5637" width="9.33203125" style="451"/>
    <col min="5638" max="5638" width="17" style="451" bestFit="1" customWidth="1"/>
    <col min="5639" max="5639" width="15.33203125" style="451" bestFit="1" customWidth="1"/>
    <col min="5640" max="5640" width="11.5" style="451" bestFit="1" customWidth="1"/>
    <col min="5641" max="5880" width="9.33203125" style="451"/>
    <col min="5881" max="5882" width="2" style="451" customWidth="1"/>
    <col min="5883" max="5883" width="35" style="451" customWidth="1"/>
    <col min="5884" max="5884" width="8.33203125" style="451" customWidth="1"/>
    <col min="5885" max="5885" width="1" style="451" customWidth="1"/>
    <col min="5886" max="5886" width="14.5" style="451" bestFit="1" customWidth="1"/>
    <col min="5887" max="5887" width="1" style="451" customWidth="1"/>
    <col min="5888" max="5888" width="14.5" style="451" bestFit="1" customWidth="1"/>
    <col min="5889" max="5889" width="1" style="451" customWidth="1"/>
    <col min="5890" max="5890" width="13.6640625" style="451" customWidth="1"/>
    <col min="5891" max="5891" width="1" style="451" customWidth="1"/>
    <col min="5892" max="5892" width="14.5" style="451" bestFit="1" customWidth="1"/>
    <col min="5893" max="5893" width="9.33203125" style="451"/>
    <col min="5894" max="5894" width="17" style="451" bestFit="1" customWidth="1"/>
    <col min="5895" max="5895" width="15.33203125" style="451" bestFit="1" customWidth="1"/>
    <col min="5896" max="5896" width="11.5" style="451" bestFit="1" customWidth="1"/>
    <col min="5897" max="6136" width="9.33203125" style="451"/>
    <col min="6137" max="6138" width="2" style="451" customWidth="1"/>
    <col min="6139" max="6139" width="35" style="451" customWidth="1"/>
    <col min="6140" max="6140" width="8.33203125" style="451" customWidth="1"/>
    <col min="6141" max="6141" width="1" style="451" customWidth="1"/>
    <col min="6142" max="6142" width="14.5" style="451" bestFit="1" customWidth="1"/>
    <col min="6143" max="6143" width="1" style="451" customWidth="1"/>
    <col min="6144" max="6144" width="14.5" style="451" bestFit="1" customWidth="1"/>
    <col min="6145" max="6145" width="1" style="451" customWidth="1"/>
    <col min="6146" max="6146" width="13.6640625" style="451" customWidth="1"/>
    <col min="6147" max="6147" width="1" style="451" customWidth="1"/>
    <col min="6148" max="6148" width="14.5" style="451" bestFit="1" customWidth="1"/>
    <col min="6149" max="6149" width="9.33203125" style="451"/>
    <col min="6150" max="6150" width="17" style="451" bestFit="1" customWidth="1"/>
    <col min="6151" max="6151" width="15.33203125" style="451" bestFit="1" customWidth="1"/>
    <col min="6152" max="6152" width="11.5" style="451" bestFit="1" customWidth="1"/>
    <col min="6153" max="6392" width="9.33203125" style="451"/>
    <col min="6393" max="6394" width="2" style="451" customWidth="1"/>
    <col min="6395" max="6395" width="35" style="451" customWidth="1"/>
    <col min="6396" max="6396" width="8.33203125" style="451" customWidth="1"/>
    <col min="6397" max="6397" width="1" style="451" customWidth="1"/>
    <col min="6398" max="6398" width="14.5" style="451" bestFit="1" customWidth="1"/>
    <col min="6399" max="6399" width="1" style="451" customWidth="1"/>
    <col min="6400" max="6400" width="14.5" style="451" bestFit="1" customWidth="1"/>
    <col min="6401" max="6401" width="1" style="451" customWidth="1"/>
    <col min="6402" max="6402" width="13.6640625" style="451" customWidth="1"/>
    <col min="6403" max="6403" width="1" style="451" customWidth="1"/>
    <col min="6404" max="6404" width="14.5" style="451" bestFit="1" customWidth="1"/>
    <col min="6405" max="6405" width="9.33203125" style="451"/>
    <col min="6406" max="6406" width="17" style="451" bestFit="1" customWidth="1"/>
    <col min="6407" max="6407" width="15.33203125" style="451" bestFit="1" customWidth="1"/>
    <col min="6408" max="6408" width="11.5" style="451" bestFit="1" customWidth="1"/>
    <col min="6409" max="6648" width="9.33203125" style="451"/>
    <col min="6649" max="6650" width="2" style="451" customWidth="1"/>
    <col min="6651" max="6651" width="35" style="451" customWidth="1"/>
    <col min="6652" max="6652" width="8.33203125" style="451" customWidth="1"/>
    <col min="6653" max="6653" width="1" style="451" customWidth="1"/>
    <col min="6654" max="6654" width="14.5" style="451" bestFit="1" customWidth="1"/>
    <col min="6655" max="6655" width="1" style="451" customWidth="1"/>
    <col min="6656" max="6656" width="14.5" style="451" bestFit="1" customWidth="1"/>
    <col min="6657" max="6657" width="1" style="451" customWidth="1"/>
    <col min="6658" max="6658" width="13.6640625" style="451" customWidth="1"/>
    <col min="6659" max="6659" width="1" style="451" customWidth="1"/>
    <col min="6660" max="6660" width="14.5" style="451" bestFit="1" customWidth="1"/>
    <col min="6661" max="6661" width="9.33203125" style="451"/>
    <col min="6662" max="6662" width="17" style="451" bestFit="1" customWidth="1"/>
    <col min="6663" max="6663" width="15.33203125" style="451" bestFit="1" customWidth="1"/>
    <col min="6664" max="6664" width="11.5" style="451" bestFit="1" customWidth="1"/>
    <col min="6665" max="6904" width="9.33203125" style="451"/>
    <col min="6905" max="6906" width="2" style="451" customWidth="1"/>
    <col min="6907" max="6907" width="35" style="451" customWidth="1"/>
    <col min="6908" max="6908" width="8.33203125" style="451" customWidth="1"/>
    <col min="6909" max="6909" width="1" style="451" customWidth="1"/>
    <col min="6910" max="6910" width="14.5" style="451" bestFit="1" customWidth="1"/>
    <col min="6911" max="6911" width="1" style="451" customWidth="1"/>
    <col min="6912" max="6912" width="14.5" style="451" bestFit="1" customWidth="1"/>
    <col min="6913" max="6913" width="1" style="451" customWidth="1"/>
    <col min="6914" max="6914" width="13.6640625" style="451" customWidth="1"/>
    <col min="6915" max="6915" width="1" style="451" customWidth="1"/>
    <col min="6916" max="6916" width="14.5" style="451" bestFit="1" customWidth="1"/>
    <col min="6917" max="6917" width="9.33203125" style="451"/>
    <col min="6918" max="6918" width="17" style="451" bestFit="1" customWidth="1"/>
    <col min="6919" max="6919" width="15.33203125" style="451" bestFit="1" customWidth="1"/>
    <col min="6920" max="6920" width="11.5" style="451" bestFit="1" customWidth="1"/>
    <col min="6921" max="7160" width="9.33203125" style="451"/>
    <col min="7161" max="7162" width="2" style="451" customWidth="1"/>
    <col min="7163" max="7163" width="35" style="451" customWidth="1"/>
    <col min="7164" max="7164" width="8.33203125" style="451" customWidth="1"/>
    <col min="7165" max="7165" width="1" style="451" customWidth="1"/>
    <col min="7166" max="7166" width="14.5" style="451" bestFit="1" customWidth="1"/>
    <col min="7167" max="7167" width="1" style="451" customWidth="1"/>
    <col min="7168" max="7168" width="14.5" style="451" bestFit="1" customWidth="1"/>
    <col min="7169" max="7169" width="1" style="451" customWidth="1"/>
    <col min="7170" max="7170" width="13.6640625" style="451" customWidth="1"/>
    <col min="7171" max="7171" width="1" style="451" customWidth="1"/>
    <col min="7172" max="7172" width="14.5" style="451" bestFit="1" customWidth="1"/>
    <col min="7173" max="7173" width="9.33203125" style="451"/>
    <col min="7174" max="7174" width="17" style="451" bestFit="1" customWidth="1"/>
    <col min="7175" max="7175" width="15.33203125" style="451" bestFit="1" customWidth="1"/>
    <col min="7176" max="7176" width="11.5" style="451" bestFit="1" customWidth="1"/>
    <col min="7177" max="7416" width="9.33203125" style="451"/>
    <col min="7417" max="7418" width="2" style="451" customWidth="1"/>
    <col min="7419" max="7419" width="35" style="451" customWidth="1"/>
    <col min="7420" max="7420" width="8.33203125" style="451" customWidth="1"/>
    <col min="7421" max="7421" width="1" style="451" customWidth="1"/>
    <col min="7422" max="7422" width="14.5" style="451" bestFit="1" customWidth="1"/>
    <col min="7423" max="7423" width="1" style="451" customWidth="1"/>
    <col min="7424" max="7424" width="14.5" style="451" bestFit="1" customWidth="1"/>
    <col min="7425" max="7425" width="1" style="451" customWidth="1"/>
    <col min="7426" max="7426" width="13.6640625" style="451" customWidth="1"/>
    <col min="7427" max="7427" width="1" style="451" customWidth="1"/>
    <col min="7428" max="7428" width="14.5" style="451" bestFit="1" customWidth="1"/>
    <col min="7429" max="7429" width="9.33203125" style="451"/>
    <col min="7430" max="7430" width="17" style="451" bestFit="1" customWidth="1"/>
    <col min="7431" max="7431" width="15.33203125" style="451" bestFit="1" customWidth="1"/>
    <col min="7432" max="7432" width="11.5" style="451" bestFit="1" customWidth="1"/>
    <col min="7433" max="7672" width="9.33203125" style="451"/>
    <col min="7673" max="7674" width="2" style="451" customWidth="1"/>
    <col min="7675" max="7675" width="35" style="451" customWidth="1"/>
    <col min="7676" max="7676" width="8.33203125" style="451" customWidth="1"/>
    <col min="7677" max="7677" width="1" style="451" customWidth="1"/>
    <col min="7678" max="7678" width="14.5" style="451" bestFit="1" customWidth="1"/>
    <col min="7679" max="7679" width="1" style="451" customWidth="1"/>
    <col min="7680" max="7680" width="14.5" style="451" bestFit="1" customWidth="1"/>
    <col min="7681" max="7681" width="1" style="451" customWidth="1"/>
    <col min="7682" max="7682" width="13.6640625" style="451" customWidth="1"/>
    <col min="7683" max="7683" width="1" style="451" customWidth="1"/>
    <col min="7684" max="7684" width="14.5" style="451" bestFit="1" customWidth="1"/>
    <col min="7685" max="7685" width="9.33203125" style="451"/>
    <col min="7686" max="7686" width="17" style="451" bestFit="1" customWidth="1"/>
    <col min="7687" max="7687" width="15.33203125" style="451" bestFit="1" customWidth="1"/>
    <col min="7688" max="7688" width="11.5" style="451" bestFit="1" customWidth="1"/>
    <col min="7689" max="7928" width="9.33203125" style="451"/>
    <col min="7929" max="7930" width="2" style="451" customWidth="1"/>
    <col min="7931" max="7931" width="35" style="451" customWidth="1"/>
    <col min="7932" max="7932" width="8.33203125" style="451" customWidth="1"/>
    <col min="7933" max="7933" width="1" style="451" customWidth="1"/>
    <col min="7934" max="7934" width="14.5" style="451" bestFit="1" customWidth="1"/>
    <col min="7935" max="7935" width="1" style="451" customWidth="1"/>
    <col min="7936" max="7936" width="14.5" style="451" bestFit="1" customWidth="1"/>
    <col min="7937" max="7937" width="1" style="451" customWidth="1"/>
    <col min="7938" max="7938" width="13.6640625" style="451" customWidth="1"/>
    <col min="7939" max="7939" width="1" style="451" customWidth="1"/>
    <col min="7940" max="7940" width="14.5" style="451" bestFit="1" customWidth="1"/>
    <col min="7941" max="7941" width="9.33203125" style="451"/>
    <col min="7942" max="7942" width="17" style="451" bestFit="1" customWidth="1"/>
    <col min="7943" max="7943" width="15.33203125" style="451" bestFit="1" customWidth="1"/>
    <col min="7944" max="7944" width="11.5" style="451" bestFit="1" customWidth="1"/>
    <col min="7945" max="8184" width="9.33203125" style="451"/>
    <col min="8185" max="8186" width="2" style="451" customWidth="1"/>
    <col min="8187" max="8187" width="35" style="451" customWidth="1"/>
    <col min="8188" max="8188" width="8.33203125" style="451" customWidth="1"/>
    <col min="8189" max="8189" width="1" style="451" customWidth="1"/>
    <col min="8190" max="8190" width="14.5" style="451" bestFit="1" customWidth="1"/>
    <col min="8191" max="8191" width="1" style="451" customWidth="1"/>
    <col min="8192" max="8192" width="14.5" style="451" bestFit="1" customWidth="1"/>
    <col min="8193" max="8193" width="1" style="451" customWidth="1"/>
    <col min="8194" max="8194" width="13.6640625" style="451" customWidth="1"/>
    <col min="8195" max="8195" width="1" style="451" customWidth="1"/>
    <col min="8196" max="8196" width="14.5" style="451" bestFit="1" customWidth="1"/>
    <col min="8197" max="8197" width="9.33203125" style="451"/>
    <col min="8198" max="8198" width="17" style="451" bestFit="1" customWidth="1"/>
    <col min="8199" max="8199" width="15.33203125" style="451" bestFit="1" customWidth="1"/>
    <col min="8200" max="8200" width="11.5" style="451" bestFit="1" customWidth="1"/>
    <col min="8201" max="8440" width="9.33203125" style="451"/>
    <col min="8441" max="8442" width="2" style="451" customWidth="1"/>
    <col min="8443" max="8443" width="35" style="451" customWidth="1"/>
    <col min="8444" max="8444" width="8.33203125" style="451" customWidth="1"/>
    <col min="8445" max="8445" width="1" style="451" customWidth="1"/>
    <col min="8446" max="8446" width="14.5" style="451" bestFit="1" customWidth="1"/>
    <col min="8447" max="8447" width="1" style="451" customWidth="1"/>
    <col min="8448" max="8448" width="14.5" style="451" bestFit="1" customWidth="1"/>
    <col min="8449" max="8449" width="1" style="451" customWidth="1"/>
    <col min="8450" max="8450" width="13.6640625" style="451" customWidth="1"/>
    <col min="8451" max="8451" width="1" style="451" customWidth="1"/>
    <col min="8452" max="8452" width="14.5" style="451" bestFit="1" customWidth="1"/>
    <col min="8453" max="8453" width="9.33203125" style="451"/>
    <col min="8454" max="8454" width="17" style="451" bestFit="1" customWidth="1"/>
    <col min="8455" max="8455" width="15.33203125" style="451" bestFit="1" customWidth="1"/>
    <col min="8456" max="8456" width="11.5" style="451" bestFit="1" customWidth="1"/>
    <col min="8457" max="8696" width="9.33203125" style="451"/>
    <col min="8697" max="8698" width="2" style="451" customWidth="1"/>
    <col min="8699" max="8699" width="35" style="451" customWidth="1"/>
    <col min="8700" max="8700" width="8.33203125" style="451" customWidth="1"/>
    <col min="8701" max="8701" width="1" style="451" customWidth="1"/>
    <col min="8702" max="8702" width="14.5" style="451" bestFit="1" customWidth="1"/>
    <col min="8703" max="8703" width="1" style="451" customWidth="1"/>
    <col min="8704" max="8704" width="14.5" style="451" bestFit="1" customWidth="1"/>
    <col min="8705" max="8705" width="1" style="451" customWidth="1"/>
    <col min="8706" max="8706" width="13.6640625" style="451" customWidth="1"/>
    <col min="8707" max="8707" width="1" style="451" customWidth="1"/>
    <col min="8708" max="8708" width="14.5" style="451" bestFit="1" customWidth="1"/>
    <col min="8709" max="8709" width="9.33203125" style="451"/>
    <col min="8710" max="8710" width="17" style="451" bestFit="1" customWidth="1"/>
    <col min="8711" max="8711" width="15.33203125" style="451" bestFit="1" customWidth="1"/>
    <col min="8712" max="8712" width="11.5" style="451" bestFit="1" customWidth="1"/>
    <col min="8713" max="8952" width="9.33203125" style="451"/>
    <col min="8953" max="8954" width="2" style="451" customWidth="1"/>
    <col min="8955" max="8955" width="35" style="451" customWidth="1"/>
    <col min="8956" max="8956" width="8.33203125" style="451" customWidth="1"/>
    <col min="8957" max="8957" width="1" style="451" customWidth="1"/>
    <col min="8958" max="8958" width="14.5" style="451" bestFit="1" customWidth="1"/>
    <col min="8959" max="8959" width="1" style="451" customWidth="1"/>
    <col min="8960" max="8960" width="14.5" style="451" bestFit="1" customWidth="1"/>
    <col min="8961" max="8961" width="1" style="451" customWidth="1"/>
    <col min="8962" max="8962" width="13.6640625" style="451" customWidth="1"/>
    <col min="8963" max="8963" width="1" style="451" customWidth="1"/>
    <col min="8964" max="8964" width="14.5" style="451" bestFit="1" customWidth="1"/>
    <col min="8965" max="8965" width="9.33203125" style="451"/>
    <col min="8966" max="8966" width="17" style="451" bestFit="1" customWidth="1"/>
    <col min="8967" max="8967" width="15.33203125" style="451" bestFit="1" customWidth="1"/>
    <col min="8968" max="8968" width="11.5" style="451" bestFit="1" customWidth="1"/>
    <col min="8969" max="9208" width="9.33203125" style="451"/>
    <col min="9209" max="9210" width="2" style="451" customWidth="1"/>
    <col min="9211" max="9211" width="35" style="451" customWidth="1"/>
    <col min="9212" max="9212" width="8.33203125" style="451" customWidth="1"/>
    <col min="9213" max="9213" width="1" style="451" customWidth="1"/>
    <col min="9214" max="9214" width="14.5" style="451" bestFit="1" customWidth="1"/>
    <col min="9215" max="9215" width="1" style="451" customWidth="1"/>
    <col min="9216" max="9216" width="14.5" style="451" bestFit="1" customWidth="1"/>
    <col min="9217" max="9217" width="1" style="451" customWidth="1"/>
    <col min="9218" max="9218" width="13.6640625" style="451" customWidth="1"/>
    <col min="9219" max="9219" width="1" style="451" customWidth="1"/>
    <col min="9220" max="9220" width="14.5" style="451" bestFit="1" customWidth="1"/>
    <col min="9221" max="9221" width="9.33203125" style="451"/>
    <col min="9222" max="9222" width="17" style="451" bestFit="1" customWidth="1"/>
    <col min="9223" max="9223" width="15.33203125" style="451" bestFit="1" customWidth="1"/>
    <col min="9224" max="9224" width="11.5" style="451" bestFit="1" customWidth="1"/>
    <col min="9225" max="9464" width="9.33203125" style="451"/>
    <col min="9465" max="9466" width="2" style="451" customWidth="1"/>
    <col min="9467" max="9467" width="35" style="451" customWidth="1"/>
    <col min="9468" max="9468" width="8.33203125" style="451" customWidth="1"/>
    <col min="9469" max="9469" width="1" style="451" customWidth="1"/>
    <col min="9470" max="9470" width="14.5" style="451" bestFit="1" customWidth="1"/>
    <col min="9471" max="9471" width="1" style="451" customWidth="1"/>
    <col min="9472" max="9472" width="14.5" style="451" bestFit="1" customWidth="1"/>
    <col min="9473" max="9473" width="1" style="451" customWidth="1"/>
    <col min="9474" max="9474" width="13.6640625" style="451" customWidth="1"/>
    <col min="9475" max="9475" width="1" style="451" customWidth="1"/>
    <col min="9476" max="9476" width="14.5" style="451" bestFit="1" customWidth="1"/>
    <col min="9477" max="9477" width="9.33203125" style="451"/>
    <col min="9478" max="9478" width="17" style="451" bestFit="1" customWidth="1"/>
    <col min="9479" max="9479" width="15.33203125" style="451" bestFit="1" customWidth="1"/>
    <col min="9480" max="9480" width="11.5" style="451" bestFit="1" customWidth="1"/>
    <col min="9481" max="9720" width="9.33203125" style="451"/>
    <col min="9721" max="9722" width="2" style="451" customWidth="1"/>
    <col min="9723" max="9723" width="35" style="451" customWidth="1"/>
    <col min="9724" max="9724" width="8.33203125" style="451" customWidth="1"/>
    <col min="9725" max="9725" width="1" style="451" customWidth="1"/>
    <col min="9726" max="9726" width="14.5" style="451" bestFit="1" customWidth="1"/>
    <col min="9727" max="9727" width="1" style="451" customWidth="1"/>
    <col min="9728" max="9728" width="14.5" style="451" bestFit="1" customWidth="1"/>
    <col min="9729" max="9729" width="1" style="451" customWidth="1"/>
    <col min="9730" max="9730" width="13.6640625" style="451" customWidth="1"/>
    <col min="9731" max="9731" width="1" style="451" customWidth="1"/>
    <col min="9732" max="9732" width="14.5" style="451" bestFit="1" customWidth="1"/>
    <col min="9733" max="9733" width="9.33203125" style="451"/>
    <col min="9734" max="9734" width="17" style="451" bestFit="1" customWidth="1"/>
    <col min="9735" max="9735" width="15.33203125" style="451" bestFit="1" customWidth="1"/>
    <col min="9736" max="9736" width="11.5" style="451" bestFit="1" customWidth="1"/>
    <col min="9737" max="9976" width="9.33203125" style="451"/>
    <col min="9977" max="9978" width="2" style="451" customWidth="1"/>
    <col min="9979" max="9979" width="35" style="451" customWidth="1"/>
    <col min="9980" max="9980" width="8.33203125" style="451" customWidth="1"/>
    <col min="9981" max="9981" width="1" style="451" customWidth="1"/>
    <col min="9982" max="9982" width="14.5" style="451" bestFit="1" customWidth="1"/>
    <col min="9983" max="9983" width="1" style="451" customWidth="1"/>
    <col min="9984" max="9984" width="14.5" style="451" bestFit="1" customWidth="1"/>
    <col min="9985" max="9985" width="1" style="451" customWidth="1"/>
    <col min="9986" max="9986" width="13.6640625" style="451" customWidth="1"/>
    <col min="9987" max="9987" width="1" style="451" customWidth="1"/>
    <col min="9988" max="9988" width="14.5" style="451" bestFit="1" customWidth="1"/>
    <col min="9989" max="9989" width="9.33203125" style="451"/>
    <col min="9990" max="9990" width="17" style="451" bestFit="1" customWidth="1"/>
    <col min="9991" max="9991" width="15.33203125" style="451" bestFit="1" customWidth="1"/>
    <col min="9992" max="9992" width="11.5" style="451" bestFit="1" customWidth="1"/>
    <col min="9993" max="10232" width="9.33203125" style="451"/>
    <col min="10233" max="10234" width="2" style="451" customWidth="1"/>
    <col min="10235" max="10235" width="35" style="451" customWidth="1"/>
    <col min="10236" max="10236" width="8.33203125" style="451" customWidth="1"/>
    <col min="10237" max="10237" width="1" style="451" customWidth="1"/>
    <col min="10238" max="10238" width="14.5" style="451" bestFit="1" customWidth="1"/>
    <col min="10239" max="10239" width="1" style="451" customWidth="1"/>
    <col min="10240" max="10240" width="14.5" style="451" bestFit="1" customWidth="1"/>
    <col min="10241" max="10241" width="1" style="451" customWidth="1"/>
    <col min="10242" max="10242" width="13.6640625" style="451" customWidth="1"/>
    <col min="10243" max="10243" width="1" style="451" customWidth="1"/>
    <col min="10244" max="10244" width="14.5" style="451" bestFit="1" customWidth="1"/>
    <col min="10245" max="10245" width="9.33203125" style="451"/>
    <col min="10246" max="10246" width="17" style="451" bestFit="1" customWidth="1"/>
    <col min="10247" max="10247" width="15.33203125" style="451" bestFit="1" customWidth="1"/>
    <col min="10248" max="10248" width="11.5" style="451" bestFit="1" customWidth="1"/>
    <col min="10249" max="10488" width="9.33203125" style="451"/>
    <col min="10489" max="10490" width="2" style="451" customWidth="1"/>
    <col min="10491" max="10491" width="35" style="451" customWidth="1"/>
    <col min="10492" max="10492" width="8.33203125" style="451" customWidth="1"/>
    <col min="10493" max="10493" width="1" style="451" customWidth="1"/>
    <col min="10494" max="10494" width="14.5" style="451" bestFit="1" customWidth="1"/>
    <col min="10495" max="10495" width="1" style="451" customWidth="1"/>
    <col min="10496" max="10496" width="14.5" style="451" bestFit="1" customWidth="1"/>
    <col min="10497" max="10497" width="1" style="451" customWidth="1"/>
    <col min="10498" max="10498" width="13.6640625" style="451" customWidth="1"/>
    <col min="10499" max="10499" width="1" style="451" customWidth="1"/>
    <col min="10500" max="10500" width="14.5" style="451" bestFit="1" customWidth="1"/>
    <col min="10501" max="10501" width="9.33203125" style="451"/>
    <col min="10502" max="10502" width="17" style="451" bestFit="1" customWidth="1"/>
    <col min="10503" max="10503" width="15.33203125" style="451" bestFit="1" customWidth="1"/>
    <col min="10504" max="10504" width="11.5" style="451" bestFit="1" customWidth="1"/>
    <col min="10505" max="10744" width="9.33203125" style="451"/>
    <col min="10745" max="10746" width="2" style="451" customWidth="1"/>
    <col min="10747" max="10747" width="35" style="451" customWidth="1"/>
    <col min="10748" max="10748" width="8.33203125" style="451" customWidth="1"/>
    <col min="10749" max="10749" width="1" style="451" customWidth="1"/>
    <col min="10750" max="10750" width="14.5" style="451" bestFit="1" customWidth="1"/>
    <col min="10751" max="10751" width="1" style="451" customWidth="1"/>
    <col min="10752" max="10752" width="14.5" style="451" bestFit="1" customWidth="1"/>
    <col min="10753" max="10753" width="1" style="451" customWidth="1"/>
    <col min="10754" max="10754" width="13.6640625" style="451" customWidth="1"/>
    <col min="10755" max="10755" width="1" style="451" customWidth="1"/>
    <col min="10756" max="10756" width="14.5" style="451" bestFit="1" customWidth="1"/>
    <col min="10757" max="10757" width="9.33203125" style="451"/>
    <col min="10758" max="10758" width="17" style="451" bestFit="1" customWidth="1"/>
    <col min="10759" max="10759" width="15.33203125" style="451" bestFit="1" customWidth="1"/>
    <col min="10760" max="10760" width="11.5" style="451" bestFit="1" customWidth="1"/>
    <col min="10761" max="11000" width="9.33203125" style="451"/>
    <col min="11001" max="11002" width="2" style="451" customWidth="1"/>
    <col min="11003" max="11003" width="35" style="451" customWidth="1"/>
    <col min="11004" max="11004" width="8.33203125" style="451" customWidth="1"/>
    <col min="11005" max="11005" width="1" style="451" customWidth="1"/>
    <col min="11006" max="11006" width="14.5" style="451" bestFit="1" customWidth="1"/>
    <col min="11007" max="11007" width="1" style="451" customWidth="1"/>
    <col min="11008" max="11008" width="14.5" style="451" bestFit="1" customWidth="1"/>
    <col min="11009" max="11009" width="1" style="451" customWidth="1"/>
    <col min="11010" max="11010" width="13.6640625" style="451" customWidth="1"/>
    <col min="11011" max="11011" width="1" style="451" customWidth="1"/>
    <col min="11012" max="11012" width="14.5" style="451" bestFit="1" customWidth="1"/>
    <col min="11013" max="11013" width="9.33203125" style="451"/>
    <col min="11014" max="11014" width="17" style="451" bestFit="1" customWidth="1"/>
    <col min="11015" max="11015" width="15.33203125" style="451" bestFit="1" customWidth="1"/>
    <col min="11016" max="11016" width="11.5" style="451" bestFit="1" customWidth="1"/>
    <col min="11017" max="11256" width="9.33203125" style="451"/>
    <col min="11257" max="11258" width="2" style="451" customWidth="1"/>
    <col min="11259" max="11259" width="35" style="451" customWidth="1"/>
    <col min="11260" max="11260" width="8.33203125" style="451" customWidth="1"/>
    <col min="11261" max="11261" width="1" style="451" customWidth="1"/>
    <col min="11262" max="11262" width="14.5" style="451" bestFit="1" customWidth="1"/>
    <col min="11263" max="11263" width="1" style="451" customWidth="1"/>
    <col min="11264" max="11264" width="14.5" style="451" bestFit="1" customWidth="1"/>
    <col min="11265" max="11265" width="1" style="451" customWidth="1"/>
    <col min="11266" max="11266" width="13.6640625" style="451" customWidth="1"/>
    <col min="11267" max="11267" width="1" style="451" customWidth="1"/>
    <col min="11268" max="11268" width="14.5" style="451" bestFit="1" customWidth="1"/>
    <col min="11269" max="11269" width="9.33203125" style="451"/>
    <col min="11270" max="11270" width="17" style="451" bestFit="1" customWidth="1"/>
    <col min="11271" max="11271" width="15.33203125" style="451" bestFit="1" customWidth="1"/>
    <col min="11272" max="11272" width="11.5" style="451" bestFit="1" customWidth="1"/>
    <col min="11273" max="11512" width="9.33203125" style="451"/>
    <col min="11513" max="11514" width="2" style="451" customWidth="1"/>
    <col min="11515" max="11515" width="35" style="451" customWidth="1"/>
    <col min="11516" max="11516" width="8.33203125" style="451" customWidth="1"/>
    <col min="11517" max="11517" width="1" style="451" customWidth="1"/>
    <col min="11518" max="11518" width="14.5" style="451" bestFit="1" customWidth="1"/>
    <col min="11519" max="11519" width="1" style="451" customWidth="1"/>
    <col min="11520" max="11520" width="14.5" style="451" bestFit="1" customWidth="1"/>
    <col min="11521" max="11521" width="1" style="451" customWidth="1"/>
    <col min="11522" max="11522" width="13.6640625" style="451" customWidth="1"/>
    <col min="11523" max="11523" width="1" style="451" customWidth="1"/>
    <col min="11524" max="11524" width="14.5" style="451" bestFit="1" customWidth="1"/>
    <col min="11525" max="11525" width="9.33203125" style="451"/>
    <col min="11526" max="11526" width="17" style="451" bestFit="1" customWidth="1"/>
    <col min="11527" max="11527" width="15.33203125" style="451" bestFit="1" customWidth="1"/>
    <col min="11528" max="11528" width="11.5" style="451" bestFit="1" customWidth="1"/>
    <col min="11529" max="11768" width="9.33203125" style="451"/>
    <col min="11769" max="11770" width="2" style="451" customWidth="1"/>
    <col min="11771" max="11771" width="35" style="451" customWidth="1"/>
    <col min="11772" max="11772" width="8.33203125" style="451" customWidth="1"/>
    <col min="11773" max="11773" width="1" style="451" customWidth="1"/>
    <col min="11774" max="11774" width="14.5" style="451" bestFit="1" customWidth="1"/>
    <col min="11775" max="11775" width="1" style="451" customWidth="1"/>
    <col min="11776" max="11776" width="14.5" style="451" bestFit="1" customWidth="1"/>
    <col min="11777" max="11777" width="1" style="451" customWidth="1"/>
    <col min="11778" max="11778" width="13.6640625" style="451" customWidth="1"/>
    <col min="11779" max="11779" width="1" style="451" customWidth="1"/>
    <col min="11780" max="11780" width="14.5" style="451" bestFit="1" customWidth="1"/>
    <col min="11781" max="11781" width="9.33203125" style="451"/>
    <col min="11782" max="11782" width="17" style="451" bestFit="1" customWidth="1"/>
    <col min="11783" max="11783" width="15.33203125" style="451" bestFit="1" customWidth="1"/>
    <col min="11784" max="11784" width="11.5" style="451" bestFit="1" customWidth="1"/>
    <col min="11785" max="12024" width="9.33203125" style="451"/>
    <col min="12025" max="12026" width="2" style="451" customWidth="1"/>
    <col min="12027" max="12027" width="35" style="451" customWidth="1"/>
    <col min="12028" max="12028" width="8.33203125" style="451" customWidth="1"/>
    <col min="12029" max="12029" width="1" style="451" customWidth="1"/>
    <col min="12030" max="12030" width="14.5" style="451" bestFit="1" customWidth="1"/>
    <col min="12031" max="12031" width="1" style="451" customWidth="1"/>
    <col min="12032" max="12032" width="14.5" style="451" bestFit="1" customWidth="1"/>
    <col min="12033" max="12033" width="1" style="451" customWidth="1"/>
    <col min="12034" max="12034" width="13.6640625" style="451" customWidth="1"/>
    <col min="12035" max="12035" width="1" style="451" customWidth="1"/>
    <col min="12036" max="12036" width="14.5" style="451" bestFit="1" customWidth="1"/>
    <col min="12037" max="12037" width="9.33203125" style="451"/>
    <col min="12038" max="12038" width="17" style="451" bestFit="1" customWidth="1"/>
    <col min="12039" max="12039" width="15.33203125" style="451" bestFit="1" customWidth="1"/>
    <col min="12040" max="12040" width="11.5" style="451" bestFit="1" customWidth="1"/>
    <col min="12041" max="12280" width="9.33203125" style="451"/>
    <col min="12281" max="12282" width="2" style="451" customWidth="1"/>
    <col min="12283" max="12283" width="35" style="451" customWidth="1"/>
    <col min="12284" max="12284" width="8.33203125" style="451" customWidth="1"/>
    <col min="12285" max="12285" width="1" style="451" customWidth="1"/>
    <col min="12286" max="12286" width="14.5" style="451" bestFit="1" customWidth="1"/>
    <col min="12287" max="12287" width="1" style="451" customWidth="1"/>
    <col min="12288" max="12288" width="14.5" style="451" bestFit="1" customWidth="1"/>
    <col min="12289" max="12289" width="1" style="451" customWidth="1"/>
    <col min="12290" max="12290" width="13.6640625" style="451" customWidth="1"/>
    <col min="12291" max="12291" width="1" style="451" customWidth="1"/>
    <col min="12292" max="12292" width="14.5" style="451" bestFit="1" customWidth="1"/>
    <col min="12293" max="12293" width="9.33203125" style="451"/>
    <col min="12294" max="12294" width="17" style="451" bestFit="1" customWidth="1"/>
    <col min="12295" max="12295" width="15.33203125" style="451" bestFit="1" customWidth="1"/>
    <col min="12296" max="12296" width="11.5" style="451" bestFit="1" customWidth="1"/>
    <col min="12297" max="12536" width="9.33203125" style="451"/>
    <col min="12537" max="12538" width="2" style="451" customWidth="1"/>
    <col min="12539" max="12539" width="35" style="451" customWidth="1"/>
    <col min="12540" max="12540" width="8.33203125" style="451" customWidth="1"/>
    <col min="12541" max="12541" width="1" style="451" customWidth="1"/>
    <col min="12542" max="12542" width="14.5" style="451" bestFit="1" customWidth="1"/>
    <col min="12543" max="12543" width="1" style="451" customWidth="1"/>
    <col min="12544" max="12544" width="14.5" style="451" bestFit="1" customWidth="1"/>
    <col min="12545" max="12545" width="1" style="451" customWidth="1"/>
    <col min="12546" max="12546" width="13.6640625" style="451" customWidth="1"/>
    <col min="12547" max="12547" width="1" style="451" customWidth="1"/>
    <col min="12548" max="12548" width="14.5" style="451" bestFit="1" customWidth="1"/>
    <col min="12549" max="12549" width="9.33203125" style="451"/>
    <col min="12550" max="12550" width="17" style="451" bestFit="1" customWidth="1"/>
    <col min="12551" max="12551" width="15.33203125" style="451" bestFit="1" customWidth="1"/>
    <col min="12552" max="12552" width="11.5" style="451" bestFit="1" customWidth="1"/>
    <col min="12553" max="12792" width="9.33203125" style="451"/>
    <col min="12793" max="12794" width="2" style="451" customWidth="1"/>
    <col min="12795" max="12795" width="35" style="451" customWidth="1"/>
    <col min="12796" max="12796" width="8.33203125" style="451" customWidth="1"/>
    <col min="12797" max="12797" width="1" style="451" customWidth="1"/>
    <col min="12798" max="12798" width="14.5" style="451" bestFit="1" customWidth="1"/>
    <col min="12799" max="12799" width="1" style="451" customWidth="1"/>
    <col min="12800" max="12800" width="14.5" style="451" bestFit="1" customWidth="1"/>
    <col min="12801" max="12801" width="1" style="451" customWidth="1"/>
    <col min="12802" max="12802" width="13.6640625" style="451" customWidth="1"/>
    <col min="12803" max="12803" width="1" style="451" customWidth="1"/>
    <col min="12804" max="12804" width="14.5" style="451" bestFit="1" customWidth="1"/>
    <col min="12805" max="12805" width="9.33203125" style="451"/>
    <col min="12806" max="12806" width="17" style="451" bestFit="1" customWidth="1"/>
    <col min="12807" max="12807" width="15.33203125" style="451" bestFit="1" customWidth="1"/>
    <col min="12808" max="12808" width="11.5" style="451" bestFit="1" customWidth="1"/>
    <col min="12809" max="13048" width="9.33203125" style="451"/>
    <col min="13049" max="13050" width="2" style="451" customWidth="1"/>
    <col min="13051" max="13051" width="35" style="451" customWidth="1"/>
    <col min="13052" max="13052" width="8.33203125" style="451" customWidth="1"/>
    <col min="13053" max="13053" width="1" style="451" customWidth="1"/>
    <col min="13054" max="13054" width="14.5" style="451" bestFit="1" customWidth="1"/>
    <col min="13055" max="13055" width="1" style="451" customWidth="1"/>
    <col min="13056" max="13056" width="14.5" style="451" bestFit="1" customWidth="1"/>
    <col min="13057" max="13057" width="1" style="451" customWidth="1"/>
    <col min="13058" max="13058" width="13.6640625" style="451" customWidth="1"/>
    <col min="13059" max="13059" width="1" style="451" customWidth="1"/>
    <col min="13060" max="13060" width="14.5" style="451" bestFit="1" customWidth="1"/>
    <col min="13061" max="13061" width="9.33203125" style="451"/>
    <col min="13062" max="13062" width="17" style="451" bestFit="1" customWidth="1"/>
    <col min="13063" max="13063" width="15.33203125" style="451" bestFit="1" customWidth="1"/>
    <col min="13064" max="13064" width="11.5" style="451" bestFit="1" customWidth="1"/>
    <col min="13065" max="13304" width="9.33203125" style="451"/>
    <col min="13305" max="13306" width="2" style="451" customWidth="1"/>
    <col min="13307" max="13307" width="35" style="451" customWidth="1"/>
    <col min="13308" max="13308" width="8.33203125" style="451" customWidth="1"/>
    <col min="13309" max="13309" width="1" style="451" customWidth="1"/>
    <col min="13310" max="13310" width="14.5" style="451" bestFit="1" customWidth="1"/>
    <col min="13311" max="13311" width="1" style="451" customWidth="1"/>
    <col min="13312" max="13312" width="14.5" style="451" bestFit="1" customWidth="1"/>
    <col min="13313" max="13313" width="1" style="451" customWidth="1"/>
    <col min="13314" max="13314" width="13.6640625" style="451" customWidth="1"/>
    <col min="13315" max="13315" width="1" style="451" customWidth="1"/>
    <col min="13316" max="13316" width="14.5" style="451" bestFit="1" customWidth="1"/>
    <col min="13317" max="13317" width="9.33203125" style="451"/>
    <col min="13318" max="13318" width="17" style="451" bestFit="1" customWidth="1"/>
    <col min="13319" max="13319" width="15.33203125" style="451" bestFit="1" customWidth="1"/>
    <col min="13320" max="13320" width="11.5" style="451" bestFit="1" customWidth="1"/>
    <col min="13321" max="13560" width="9.33203125" style="451"/>
    <col min="13561" max="13562" width="2" style="451" customWidth="1"/>
    <col min="13563" max="13563" width="35" style="451" customWidth="1"/>
    <col min="13564" max="13564" width="8.33203125" style="451" customWidth="1"/>
    <col min="13565" max="13565" width="1" style="451" customWidth="1"/>
    <col min="13566" max="13566" width="14.5" style="451" bestFit="1" customWidth="1"/>
    <col min="13567" max="13567" width="1" style="451" customWidth="1"/>
    <col min="13568" max="13568" width="14.5" style="451" bestFit="1" customWidth="1"/>
    <col min="13569" max="13569" width="1" style="451" customWidth="1"/>
    <col min="13570" max="13570" width="13.6640625" style="451" customWidth="1"/>
    <col min="13571" max="13571" width="1" style="451" customWidth="1"/>
    <col min="13572" max="13572" width="14.5" style="451" bestFit="1" customWidth="1"/>
    <col min="13573" max="13573" width="9.33203125" style="451"/>
    <col min="13574" max="13574" width="17" style="451" bestFit="1" customWidth="1"/>
    <col min="13575" max="13575" width="15.33203125" style="451" bestFit="1" customWidth="1"/>
    <col min="13576" max="13576" width="11.5" style="451" bestFit="1" customWidth="1"/>
    <col min="13577" max="13816" width="9.33203125" style="451"/>
    <col min="13817" max="13818" width="2" style="451" customWidth="1"/>
    <col min="13819" max="13819" width="35" style="451" customWidth="1"/>
    <col min="13820" max="13820" width="8.33203125" style="451" customWidth="1"/>
    <col min="13821" max="13821" width="1" style="451" customWidth="1"/>
    <col min="13822" max="13822" width="14.5" style="451" bestFit="1" customWidth="1"/>
    <col min="13823" max="13823" width="1" style="451" customWidth="1"/>
    <col min="13824" max="13824" width="14.5" style="451" bestFit="1" customWidth="1"/>
    <col min="13825" max="13825" width="1" style="451" customWidth="1"/>
    <col min="13826" max="13826" width="13.6640625" style="451" customWidth="1"/>
    <col min="13827" max="13827" width="1" style="451" customWidth="1"/>
    <col min="13828" max="13828" width="14.5" style="451" bestFit="1" customWidth="1"/>
    <col min="13829" max="13829" width="9.33203125" style="451"/>
    <col min="13830" max="13830" width="17" style="451" bestFit="1" customWidth="1"/>
    <col min="13831" max="13831" width="15.33203125" style="451" bestFit="1" customWidth="1"/>
    <col min="13832" max="13832" width="11.5" style="451" bestFit="1" customWidth="1"/>
    <col min="13833" max="14072" width="9.33203125" style="451"/>
    <col min="14073" max="14074" width="2" style="451" customWidth="1"/>
    <col min="14075" max="14075" width="35" style="451" customWidth="1"/>
    <col min="14076" max="14076" width="8.33203125" style="451" customWidth="1"/>
    <col min="14077" max="14077" width="1" style="451" customWidth="1"/>
    <col min="14078" max="14078" width="14.5" style="451" bestFit="1" customWidth="1"/>
    <col min="14079" max="14079" width="1" style="451" customWidth="1"/>
    <col min="14080" max="14080" width="14.5" style="451" bestFit="1" customWidth="1"/>
    <col min="14081" max="14081" width="1" style="451" customWidth="1"/>
    <col min="14082" max="14082" width="13.6640625" style="451" customWidth="1"/>
    <col min="14083" max="14083" width="1" style="451" customWidth="1"/>
    <col min="14084" max="14084" width="14.5" style="451" bestFit="1" customWidth="1"/>
    <col min="14085" max="14085" width="9.33203125" style="451"/>
    <col min="14086" max="14086" width="17" style="451" bestFit="1" customWidth="1"/>
    <col min="14087" max="14087" width="15.33203125" style="451" bestFit="1" customWidth="1"/>
    <col min="14088" max="14088" width="11.5" style="451" bestFit="1" customWidth="1"/>
    <col min="14089" max="14328" width="9.33203125" style="451"/>
    <col min="14329" max="14330" width="2" style="451" customWidth="1"/>
    <col min="14331" max="14331" width="35" style="451" customWidth="1"/>
    <col min="14332" max="14332" width="8.33203125" style="451" customWidth="1"/>
    <col min="14333" max="14333" width="1" style="451" customWidth="1"/>
    <col min="14334" max="14334" width="14.5" style="451" bestFit="1" customWidth="1"/>
    <col min="14335" max="14335" width="1" style="451" customWidth="1"/>
    <col min="14336" max="14336" width="14.5" style="451" bestFit="1" customWidth="1"/>
    <col min="14337" max="14337" width="1" style="451" customWidth="1"/>
    <col min="14338" max="14338" width="13.6640625" style="451" customWidth="1"/>
    <col min="14339" max="14339" width="1" style="451" customWidth="1"/>
    <col min="14340" max="14340" width="14.5" style="451" bestFit="1" customWidth="1"/>
    <col min="14341" max="14341" width="9.33203125" style="451"/>
    <col min="14342" max="14342" width="17" style="451" bestFit="1" customWidth="1"/>
    <col min="14343" max="14343" width="15.33203125" style="451" bestFit="1" customWidth="1"/>
    <col min="14344" max="14344" width="11.5" style="451" bestFit="1" customWidth="1"/>
    <col min="14345" max="14584" width="9.33203125" style="451"/>
    <col min="14585" max="14586" width="2" style="451" customWidth="1"/>
    <col min="14587" max="14587" width="35" style="451" customWidth="1"/>
    <col min="14588" max="14588" width="8.33203125" style="451" customWidth="1"/>
    <col min="14589" max="14589" width="1" style="451" customWidth="1"/>
    <col min="14590" max="14590" width="14.5" style="451" bestFit="1" customWidth="1"/>
    <col min="14591" max="14591" width="1" style="451" customWidth="1"/>
    <col min="14592" max="14592" width="14.5" style="451" bestFit="1" customWidth="1"/>
    <col min="14593" max="14593" width="1" style="451" customWidth="1"/>
    <col min="14594" max="14594" width="13.6640625" style="451" customWidth="1"/>
    <col min="14595" max="14595" width="1" style="451" customWidth="1"/>
    <col min="14596" max="14596" width="14.5" style="451" bestFit="1" customWidth="1"/>
    <col min="14597" max="14597" width="9.33203125" style="451"/>
    <col min="14598" max="14598" width="17" style="451" bestFit="1" customWidth="1"/>
    <col min="14599" max="14599" width="15.33203125" style="451" bestFit="1" customWidth="1"/>
    <col min="14600" max="14600" width="11.5" style="451" bestFit="1" customWidth="1"/>
    <col min="14601" max="14840" width="9.33203125" style="451"/>
    <col min="14841" max="14842" width="2" style="451" customWidth="1"/>
    <col min="14843" max="14843" width="35" style="451" customWidth="1"/>
    <col min="14844" max="14844" width="8.33203125" style="451" customWidth="1"/>
    <col min="14845" max="14845" width="1" style="451" customWidth="1"/>
    <col min="14846" max="14846" width="14.5" style="451" bestFit="1" customWidth="1"/>
    <col min="14847" max="14847" width="1" style="451" customWidth="1"/>
    <col min="14848" max="14848" width="14.5" style="451" bestFit="1" customWidth="1"/>
    <col min="14849" max="14849" width="1" style="451" customWidth="1"/>
    <col min="14850" max="14850" width="13.6640625" style="451" customWidth="1"/>
    <col min="14851" max="14851" width="1" style="451" customWidth="1"/>
    <col min="14852" max="14852" width="14.5" style="451" bestFit="1" customWidth="1"/>
    <col min="14853" max="14853" width="9.33203125" style="451"/>
    <col min="14854" max="14854" width="17" style="451" bestFit="1" customWidth="1"/>
    <col min="14855" max="14855" width="15.33203125" style="451" bestFit="1" customWidth="1"/>
    <col min="14856" max="14856" width="11.5" style="451" bestFit="1" customWidth="1"/>
    <col min="14857" max="15096" width="9.33203125" style="451"/>
    <col min="15097" max="15098" width="2" style="451" customWidth="1"/>
    <col min="15099" max="15099" width="35" style="451" customWidth="1"/>
    <col min="15100" max="15100" width="8.33203125" style="451" customWidth="1"/>
    <col min="15101" max="15101" width="1" style="451" customWidth="1"/>
    <col min="15102" max="15102" width="14.5" style="451" bestFit="1" customWidth="1"/>
    <col min="15103" max="15103" width="1" style="451" customWidth="1"/>
    <col min="15104" max="15104" width="14.5" style="451" bestFit="1" customWidth="1"/>
    <col min="15105" max="15105" width="1" style="451" customWidth="1"/>
    <col min="15106" max="15106" width="13.6640625" style="451" customWidth="1"/>
    <col min="15107" max="15107" width="1" style="451" customWidth="1"/>
    <col min="15108" max="15108" width="14.5" style="451" bestFit="1" customWidth="1"/>
    <col min="15109" max="15109" width="9.33203125" style="451"/>
    <col min="15110" max="15110" width="17" style="451" bestFit="1" customWidth="1"/>
    <col min="15111" max="15111" width="15.33203125" style="451" bestFit="1" customWidth="1"/>
    <col min="15112" max="15112" width="11.5" style="451" bestFit="1" customWidth="1"/>
    <col min="15113" max="15352" width="9.33203125" style="451"/>
    <col min="15353" max="15354" width="2" style="451" customWidth="1"/>
    <col min="15355" max="15355" width="35" style="451" customWidth="1"/>
    <col min="15356" max="15356" width="8.33203125" style="451" customWidth="1"/>
    <col min="15357" max="15357" width="1" style="451" customWidth="1"/>
    <col min="15358" max="15358" width="14.5" style="451" bestFit="1" customWidth="1"/>
    <col min="15359" max="15359" width="1" style="451" customWidth="1"/>
    <col min="15360" max="15360" width="14.5" style="451" bestFit="1" customWidth="1"/>
    <col min="15361" max="15361" width="1" style="451" customWidth="1"/>
    <col min="15362" max="15362" width="13.6640625" style="451" customWidth="1"/>
    <col min="15363" max="15363" width="1" style="451" customWidth="1"/>
    <col min="15364" max="15364" width="14.5" style="451" bestFit="1" customWidth="1"/>
    <col min="15365" max="15365" width="9.33203125" style="451"/>
    <col min="15366" max="15366" width="17" style="451" bestFit="1" customWidth="1"/>
    <col min="15367" max="15367" width="15.33203125" style="451" bestFit="1" customWidth="1"/>
    <col min="15368" max="15368" width="11.5" style="451" bestFit="1" customWidth="1"/>
    <col min="15369" max="15608" width="9.33203125" style="451"/>
    <col min="15609" max="15610" width="2" style="451" customWidth="1"/>
    <col min="15611" max="15611" width="35" style="451" customWidth="1"/>
    <col min="15612" max="15612" width="8.33203125" style="451" customWidth="1"/>
    <col min="15613" max="15613" width="1" style="451" customWidth="1"/>
    <col min="15614" max="15614" width="14.5" style="451" bestFit="1" customWidth="1"/>
    <col min="15615" max="15615" width="1" style="451" customWidth="1"/>
    <col min="15616" max="15616" width="14.5" style="451" bestFit="1" customWidth="1"/>
    <col min="15617" max="15617" width="1" style="451" customWidth="1"/>
    <col min="15618" max="15618" width="13.6640625" style="451" customWidth="1"/>
    <col min="15619" max="15619" width="1" style="451" customWidth="1"/>
    <col min="15620" max="15620" width="14.5" style="451" bestFit="1" customWidth="1"/>
    <col min="15621" max="15621" width="9.33203125" style="451"/>
    <col min="15622" max="15622" width="17" style="451" bestFit="1" customWidth="1"/>
    <col min="15623" max="15623" width="15.33203125" style="451" bestFit="1" customWidth="1"/>
    <col min="15624" max="15624" width="11.5" style="451" bestFit="1" customWidth="1"/>
    <col min="15625" max="15864" width="9.33203125" style="451"/>
    <col min="15865" max="15866" width="2" style="451" customWidth="1"/>
    <col min="15867" max="15867" width="35" style="451" customWidth="1"/>
    <col min="15868" max="15868" width="8.33203125" style="451" customWidth="1"/>
    <col min="15869" max="15869" width="1" style="451" customWidth="1"/>
    <col min="15870" max="15870" width="14.5" style="451" bestFit="1" customWidth="1"/>
    <col min="15871" max="15871" width="1" style="451" customWidth="1"/>
    <col min="15872" max="15872" width="14.5" style="451" bestFit="1" customWidth="1"/>
    <col min="15873" max="15873" width="1" style="451" customWidth="1"/>
    <col min="15874" max="15874" width="13.6640625" style="451" customWidth="1"/>
    <col min="15875" max="15875" width="1" style="451" customWidth="1"/>
    <col min="15876" max="15876" width="14.5" style="451" bestFit="1" customWidth="1"/>
    <col min="15877" max="15877" width="9.33203125" style="451"/>
    <col min="15878" max="15878" width="17" style="451" bestFit="1" customWidth="1"/>
    <col min="15879" max="15879" width="15.33203125" style="451" bestFit="1" customWidth="1"/>
    <col min="15880" max="15880" width="11.5" style="451" bestFit="1" customWidth="1"/>
    <col min="15881" max="16120" width="9.33203125" style="451"/>
    <col min="16121" max="16122" width="2" style="451" customWidth="1"/>
    <col min="16123" max="16123" width="35" style="451" customWidth="1"/>
    <col min="16124" max="16124" width="8.33203125" style="451" customWidth="1"/>
    <col min="16125" max="16125" width="1" style="451" customWidth="1"/>
    <col min="16126" max="16126" width="14.5" style="451" bestFit="1" customWidth="1"/>
    <col min="16127" max="16127" width="1" style="451" customWidth="1"/>
    <col min="16128" max="16128" width="14.5" style="451" bestFit="1" customWidth="1"/>
    <col min="16129" max="16129" width="1" style="451" customWidth="1"/>
    <col min="16130" max="16130" width="13.6640625" style="451" customWidth="1"/>
    <col min="16131" max="16131" width="1" style="451" customWidth="1"/>
    <col min="16132" max="16132" width="14.5" style="451" bestFit="1" customWidth="1"/>
    <col min="16133" max="16133" width="9.33203125" style="451"/>
    <col min="16134" max="16134" width="17" style="451" bestFit="1" customWidth="1"/>
    <col min="16135" max="16135" width="15.33203125" style="451" bestFit="1" customWidth="1"/>
    <col min="16136" max="16136" width="11.5" style="451" bestFit="1" customWidth="1"/>
    <col min="16137" max="16384" width="9.33203125" style="26"/>
  </cols>
  <sheetData>
    <row r="1" spans="1:12" ht="18" customHeight="1">
      <c r="A1" s="449" t="s">
        <v>183</v>
      </c>
      <c r="B1" s="24"/>
      <c r="C1" s="24"/>
      <c r="D1" s="24"/>
      <c r="E1" s="24"/>
      <c r="F1" s="25"/>
      <c r="G1" s="25"/>
      <c r="H1" s="25"/>
      <c r="I1" s="25"/>
      <c r="J1" s="25"/>
      <c r="K1" s="25"/>
      <c r="L1" s="25"/>
    </row>
    <row r="2" spans="1:12" ht="18" customHeight="1">
      <c r="A2" s="449" t="s">
        <v>99</v>
      </c>
      <c r="B2" s="24"/>
      <c r="C2" s="24"/>
      <c r="D2" s="24"/>
      <c r="E2" s="24"/>
      <c r="F2" s="25"/>
      <c r="G2" s="25"/>
      <c r="H2" s="25"/>
      <c r="I2" s="25"/>
      <c r="J2" s="25"/>
      <c r="K2" s="25"/>
      <c r="L2" s="25"/>
    </row>
    <row r="3" spans="1:12" ht="18" customHeight="1">
      <c r="A3" s="27" t="s">
        <v>585</v>
      </c>
      <c r="B3" s="28"/>
      <c r="C3" s="28"/>
      <c r="D3" s="28"/>
      <c r="E3" s="28"/>
      <c r="F3" s="29"/>
      <c r="G3" s="29"/>
      <c r="H3" s="29"/>
      <c r="I3" s="29"/>
      <c r="J3" s="29"/>
      <c r="K3" s="29"/>
      <c r="L3" s="29"/>
    </row>
    <row r="4" spans="1:12" ht="18.600000000000001" customHeight="1">
      <c r="C4" s="26" t="s">
        <v>45</v>
      </c>
    </row>
    <row r="5" spans="1:12" s="33" customFormat="1" ht="18" customHeight="1">
      <c r="D5" s="34"/>
      <c r="F5" s="616" t="s">
        <v>103</v>
      </c>
      <c r="G5" s="616"/>
      <c r="H5" s="616"/>
      <c r="I5" s="35"/>
      <c r="J5" s="616" t="s">
        <v>170</v>
      </c>
      <c r="K5" s="616"/>
      <c r="L5" s="616"/>
    </row>
    <row r="6" spans="1:12" s="33" customFormat="1">
      <c r="D6" s="34"/>
      <c r="F6" s="36" t="s">
        <v>583</v>
      </c>
      <c r="G6" s="37"/>
      <c r="H6" s="36" t="s">
        <v>158</v>
      </c>
      <c r="I6" s="37"/>
      <c r="J6" s="36" t="s">
        <v>583</v>
      </c>
      <c r="K6" s="37"/>
      <c r="L6" s="36" t="s">
        <v>158</v>
      </c>
    </row>
    <row r="7" spans="1:12" ht="18" customHeight="1">
      <c r="D7" s="38" t="s">
        <v>2</v>
      </c>
      <c r="F7" s="39" t="s">
        <v>3</v>
      </c>
      <c r="G7" s="37"/>
      <c r="H7" s="39" t="s">
        <v>3</v>
      </c>
      <c r="I7" s="37"/>
      <c r="J7" s="39" t="s">
        <v>3</v>
      </c>
      <c r="K7" s="37"/>
      <c r="L7" s="39" t="s">
        <v>3</v>
      </c>
    </row>
    <row r="8" spans="1:12" ht="6" customHeight="1">
      <c r="D8" s="34"/>
      <c r="F8" s="40"/>
      <c r="H8" s="41"/>
      <c r="J8" s="40"/>
      <c r="L8" s="41"/>
    </row>
    <row r="9" spans="1:12" s="43" customFormat="1">
      <c r="A9" s="42" t="s">
        <v>46</v>
      </c>
      <c r="D9" s="44"/>
      <c r="F9" s="45"/>
      <c r="G9" s="46"/>
      <c r="H9" s="47"/>
      <c r="I9" s="47"/>
      <c r="J9" s="45"/>
      <c r="K9" s="47"/>
      <c r="L9" s="47"/>
    </row>
    <row r="10" spans="1:12" s="43" customFormat="1">
      <c r="B10" s="43" t="s">
        <v>47</v>
      </c>
      <c r="D10" s="44"/>
      <c r="F10" s="47">
        <v>3342888598</v>
      </c>
      <c r="G10" s="47">
        <v>0</v>
      </c>
      <c r="H10" s="47">
        <v>8704918104</v>
      </c>
      <c r="I10" s="47">
        <v>0</v>
      </c>
      <c r="J10" s="47">
        <v>1204578992</v>
      </c>
      <c r="K10" s="47">
        <v>0</v>
      </c>
      <c r="L10" s="47">
        <v>969522252</v>
      </c>
    </row>
    <row r="11" spans="1:12" s="43" customFormat="1">
      <c r="B11" s="43" t="s">
        <v>168</v>
      </c>
      <c r="D11" s="44"/>
      <c r="F11" s="47">
        <v>1438315113</v>
      </c>
      <c r="G11" s="47"/>
      <c r="H11" s="47">
        <v>1395805044</v>
      </c>
      <c r="I11" s="47"/>
      <c r="J11" s="47">
        <v>33038123</v>
      </c>
      <c r="K11" s="47"/>
      <c r="L11" s="47">
        <v>32064520</v>
      </c>
    </row>
    <row r="12" spans="1:12" s="43" customFormat="1">
      <c r="B12" s="43" t="s">
        <v>706</v>
      </c>
      <c r="D12" s="44"/>
      <c r="F12" s="55">
        <v>1148366513</v>
      </c>
      <c r="G12" s="47">
        <v>0</v>
      </c>
      <c r="H12" s="55">
        <v>1447372019</v>
      </c>
      <c r="I12" s="47">
        <v>0</v>
      </c>
      <c r="J12" s="55">
        <v>69615074</v>
      </c>
      <c r="K12" s="47">
        <v>0</v>
      </c>
      <c r="L12" s="55">
        <v>71959841</v>
      </c>
    </row>
    <row r="13" spans="1:12" s="43" customFormat="1" ht="6" customHeight="1">
      <c r="D13" s="44"/>
      <c r="F13" s="57"/>
      <c r="G13" s="57"/>
      <c r="H13" s="57"/>
      <c r="I13" s="57"/>
      <c r="J13" s="57"/>
      <c r="K13" s="57"/>
      <c r="L13" s="57"/>
    </row>
    <row r="14" spans="1:12" s="43" customFormat="1">
      <c r="A14" s="42" t="s">
        <v>48</v>
      </c>
      <c r="D14" s="44"/>
      <c r="F14" s="55">
        <f>SUM(F10:F13)</f>
        <v>5929570224</v>
      </c>
      <c r="G14" s="57"/>
      <c r="H14" s="55">
        <f>SUM(H10:H13)</f>
        <v>11548095167</v>
      </c>
      <c r="I14" s="57"/>
      <c r="J14" s="55">
        <f>SUM(J10:J13)</f>
        <v>1307232189</v>
      </c>
      <c r="K14" s="57"/>
      <c r="L14" s="55">
        <f>SUM(L10:L13)</f>
        <v>1073546613</v>
      </c>
    </row>
    <row r="15" spans="1:12" s="43" customFormat="1" ht="6" customHeight="1">
      <c r="D15" s="44"/>
      <c r="F15" s="65"/>
      <c r="G15" s="66"/>
      <c r="H15" s="65"/>
      <c r="I15" s="66"/>
      <c r="J15" s="65"/>
      <c r="K15" s="57"/>
      <c r="L15" s="65"/>
    </row>
    <row r="16" spans="1:12" s="43" customFormat="1">
      <c r="A16" s="42" t="s">
        <v>49</v>
      </c>
      <c r="D16" s="44"/>
      <c r="F16" s="45"/>
      <c r="G16" s="46"/>
      <c r="H16" s="45"/>
      <c r="I16" s="46"/>
      <c r="J16" s="45"/>
      <c r="K16" s="47"/>
      <c r="L16" s="47"/>
    </row>
    <row r="17" spans="1:17" s="43" customFormat="1">
      <c r="B17" s="43" t="s">
        <v>50</v>
      </c>
      <c r="D17" s="30">
        <v>24</v>
      </c>
      <c r="F17" s="47">
        <v>1455690889</v>
      </c>
      <c r="G17" s="47">
        <v>0</v>
      </c>
      <c r="H17" s="47">
        <v>3366838098</v>
      </c>
      <c r="I17" s="47">
        <v>0</v>
      </c>
      <c r="J17" s="47">
        <v>609763382</v>
      </c>
      <c r="K17" s="47">
        <v>0</v>
      </c>
      <c r="L17" s="47">
        <v>477567018</v>
      </c>
      <c r="N17" s="122"/>
    </row>
    <row r="18" spans="1:17" s="43" customFormat="1">
      <c r="B18" s="43" t="s">
        <v>169</v>
      </c>
      <c r="D18" s="30"/>
      <c r="F18" s="47">
        <v>784391214</v>
      </c>
      <c r="G18" s="47"/>
      <c r="H18" s="47">
        <v>746381688.85000002</v>
      </c>
      <c r="I18" s="47"/>
      <c r="J18" s="47">
        <v>28918930</v>
      </c>
      <c r="K18" s="47"/>
      <c r="L18" s="47">
        <v>28857676</v>
      </c>
      <c r="N18" s="122"/>
      <c r="O18" s="123"/>
      <c r="Q18" s="123"/>
    </row>
    <row r="19" spans="1:17" s="43" customFormat="1">
      <c r="B19" s="43" t="s">
        <v>707</v>
      </c>
      <c r="D19" s="44"/>
      <c r="F19" s="55">
        <v>470041132</v>
      </c>
      <c r="G19" s="57">
        <v>0</v>
      </c>
      <c r="H19" s="55">
        <v>546863836</v>
      </c>
      <c r="I19" s="57">
        <v>0</v>
      </c>
      <c r="J19" s="55">
        <v>47983553</v>
      </c>
      <c r="K19" s="57">
        <v>0</v>
      </c>
      <c r="L19" s="55">
        <v>49476747</v>
      </c>
      <c r="N19" s="122"/>
      <c r="O19" s="123"/>
      <c r="Q19" s="123"/>
    </row>
    <row r="20" spans="1:17" s="43" customFormat="1" ht="6" customHeight="1">
      <c r="D20" s="44"/>
      <c r="F20" s="57"/>
      <c r="G20" s="57"/>
      <c r="H20" s="57"/>
      <c r="I20" s="57"/>
      <c r="J20" s="57"/>
      <c r="K20" s="57"/>
      <c r="L20" s="57"/>
    </row>
    <row r="21" spans="1:17" s="43" customFormat="1">
      <c r="A21" s="42" t="s">
        <v>51</v>
      </c>
      <c r="D21" s="44"/>
      <c r="F21" s="55">
        <f>SUM(F17:F20)</f>
        <v>2710123235</v>
      </c>
      <c r="G21" s="47">
        <v>0</v>
      </c>
      <c r="H21" s="55">
        <f>SUM(H17:H20)</f>
        <v>4660083622.8500004</v>
      </c>
      <c r="I21" s="47">
        <v>0</v>
      </c>
      <c r="J21" s="55">
        <f>SUM(J17:J20)</f>
        <v>686665865</v>
      </c>
      <c r="K21" s="47">
        <v>0</v>
      </c>
      <c r="L21" s="55">
        <f>SUM(L17:L20)</f>
        <v>555901441</v>
      </c>
    </row>
    <row r="22" spans="1:17" ht="18" customHeight="1">
      <c r="F22" s="47"/>
      <c r="G22" s="47">
        <v>0</v>
      </c>
      <c r="H22" s="47"/>
      <c r="I22" s="47">
        <v>0</v>
      </c>
      <c r="J22" s="47"/>
      <c r="K22" s="47"/>
      <c r="L22" s="47"/>
      <c r="M22" s="48"/>
    </row>
    <row r="23" spans="1:17" s="49" customFormat="1">
      <c r="A23" s="49" t="s">
        <v>52</v>
      </c>
      <c r="D23" s="59"/>
      <c r="F23" s="57">
        <v>3219446989</v>
      </c>
      <c r="G23" s="57"/>
      <c r="H23" s="57">
        <v>6888011544.1499996</v>
      </c>
      <c r="I23" s="57"/>
      <c r="J23" s="57">
        <v>620566324</v>
      </c>
      <c r="K23" s="57"/>
      <c r="L23" s="57">
        <v>517645172</v>
      </c>
    </row>
    <row r="24" spans="1:17" s="49" customFormat="1">
      <c r="A24" s="26" t="s">
        <v>53</v>
      </c>
      <c r="D24" s="59"/>
      <c r="F24" s="65"/>
      <c r="G24" s="40"/>
      <c r="H24" s="65"/>
      <c r="I24" s="40"/>
      <c r="J24" s="65"/>
      <c r="K24" s="40"/>
      <c r="L24" s="50"/>
    </row>
    <row r="25" spans="1:17" s="49" customFormat="1">
      <c r="A25" s="26"/>
      <c r="B25" s="26" t="s">
        <v>181</v>
      </c>
      <c r="D25" s="59"/>
      <c r="F25" s="47">
        <v>0</v>
      </c>
      <c r="G25" s="40"/>
      <c r="H25" s="47">
        <v>0</v>
      </c>
      <c r="I25" s="40"/>
      <c r="J25" s="65">
        <v>0</v>
      </c>
      <c r="K25" s="40"/>
      <c r="L25" s="50">
        <v>153677049</v>
      </c>
    </row>
    <row r="26" spans="1:17" s="49" customFormat="1">
      <c r="A26" s="26"/>
      <c r="B26" s="26" t="s">
        <v>491</v>
      </c>
      <c r="D26" s="30"/>
      <c r="F26" s="47">
        <v>0</v>
      </c>
      <c r="G26" s="47"/>
      <c r="H26" s="47">
        <v>9109407</v>
      </c>
      <c r="I26" s="47"/>
      <c r="J26" s="47">
        <v>0</v>
      </c>
      <c r="K26" s="40"/>
      <c r="L26" s="47">
        <v>8461957</v>
      </c>
      <c r="N26" s="447"/>
    </row>
    <row r="27" spans="1:17" ht="18" customHeight="1">
      <c r="B27" s="26" t="s">
        <v>54</v>
      </c>
      <c r="F27" s="47">
        <v>944650105</v>
      </c>
      <c r="G27" s="47"/>
      <c r="H27" s="47">
        <v>492735898</v>
      </c>
      <c r="I27" s="47"/>
      <c r="J27" s="47">
        <v>937433624</v>
      </c>
      <c r="K27" s="47"/>
      <c r="L27" s="47">
        <v>775997825</v>
      </c>
      <c r="N27" s="601"/>
    </row>
    <row r="28" spans="1:17" ht="18" customHeight="1">
      <c r="B28" s="26" t="s">
        <v>55</v>
      </c>
      <c r="F28" s="47">
        <v>21494517</v>
      </c>
      <c r="G28" s="47"/>
      <c r="H28" s="47">
        <v>23782760</v>
      </c>
      <c r="I28" s="47"/>
      <c r="J28" s="47">
        <v>143513181</v>
      </c>
      <c r="K28" s="47"/>
      <c r="L28" s="47">
        <v>272619687</v>
      </c>
      <c r="N28" s="601"/>
    </row>
    <row r="29" spans="1:17" ht="18" customHeight="1">
      <c r="B29" s="26" t="s">
        <v>56</v>
      </c>
      <c r="F29" s="47">
        <v>86714555</v>
      </c>
      <c r="G29" s="47"/>
      <c r="H29" s="47">
        <v>27328208</v>
      </c>
      <c r="I29" s="47"/>
      <c r="J29" s="47">
        <v>3823059936</v>
      </c>
      <c r="K29" s="47"/>
      <c r="L29" s="47">
        <v>4618958848</v>
      </c>
      <c r="N29" s="601"/>
    </row>
    <row r="30" spans="1:17" ht="18" customHeight="1">
      <c r="B30" s="26" t="s">
        <v>167</v>
      </c>
      <c r="F30" s="47">
        <v>0</v>
      </c>
      <c r="G30" s="47"/>
      <c r="H30" s="47">
        <v>0</v>
      </c>
      <c r="I30" s="47"/>
      <c r="J30" s="47">
        <v>68808352</v>
      </c>
      <c r="K30" s="47"/>
      <c r="L30" s="47">
        <v>5261925</v>
      </c>
      <c r="N30" s="601"/>
      <c r="O30" s="601"/>
      <c r="P30" s="608"/>
    </row>
    <row r="31" spans="1:17" ht="18" customHeight="1">
      <c r="B31" s="26" t="s">
        <v>557</v>
      </c>
      <c r="F31" s="47">
        <v>2182268</v>
      </c>
      <c r="G31" s="47"/>
      <c r="H31" s="47">
        <v>2435476</v>
      </c>
      <c r="I31" s="47"/>
      <c r="J31" s="47">
        <v>982290</v>
      </c>
      <c r="K31" s="47"/>
      <c r="L31" s="47">
        <v>3715759</v>
      </c>
      <c r="N31" s="601"/>
    </row>
    <row r="32" spans="1:17" ht="18" customHeight="1">
      <c r="B32" s="26" t="s">
        <v>599</v>
      </c>
      <c r="F32" s="47">
        <v>208740000</v>
      </c>
      <c r="G32" s="47"/>
      <c r="H32" s="47">
        <v>0</v>
      </c>
      <c r="I32" s="47"/>
      <c r="J32" s="47">
        <v>0</v>
      </c>
      <c r="K32" s="47"/>
      <c r="L32" s="47">
        <v>0</v>
      </c>
      <c r="N32" s="601"/>
    </row>
    <row r="33" spans="1:15" ht="18" customHeight="1">
      <c r="B33" s="26" t="s">
        <v>57</v>
      </c>
      <c r="F33" s="47">
        <v>104188978</v>
      </c>
      <c r="G33" s="47"/>
      <c r="H33" s="47">
        <v>57879378</v>
      </c>
      <c r="I33" s="47"/>
      <c r="J33" s="47">
        <v>24834945</v>
      </c>
      <c r="K33" s="47"/>
      <c r="L33" s="47">
        <v>4388852</v>
      </c>
      <c r="N33" s="601"/>
      <c r="O33" s="601"/>
    </row>
    <row r="34" spans="1:15" ht="18" customHeight="1">
      <c r="A34" s="26" t="s">
        <v>58</v>
      </c>
      <c r="F34" s="47">
        <v>-317183897</v>
      </c>
      <c r="G34" s="47"/>
      <c r="H34" s="47">
        <v>-223365839</v>
      </c>
      <c r="I34" s="47"/>
      <c r="J34" s="47">
        <v>-130727827</v>
      </c>
      <c r="K34" s="47"/>
      <c r="L34" s="47">
        <v>-94875634</v>
      </c>
      <c r="N34" s="601"/>
    </row>
    <row r="35" spans="1:15" ht="18" customHeight="1">
      <c r="A35" s="26" t="s">
        <v>59</v>
      </c>
      <c r="F35" s="47">
        <v>-842236334</v>
      </c>
      <c r="G35" s="47"/>
      <c r="H35" s="47">
        <v>-812632698</v>
      </c>
      <c r="I35" s="47"/>
      <c r="J35" s="47">
        <v>-354377074</v>
      </c>
      <c r="K35" s="47"/>
      <c r="L35" s="47">
        <v>-281241597</v>
      </c>
      <c r="N35" s="601"/>
      <c r="O35" s="601"/>
    </row>
    <row r="36" spans="1:15" ht="19.5" customHeight="1">
      <c r="A36" s="26" t="s">
        <v>621</v>
      </c>
      <c r="F36" s="32">
        <v>-24788218</v>
      </c>
      <c r="G36" s="47"/>
      <c r="H36" s="32">
        <v>-24596079</v>
      </c>
      <c r="I36" s="47"/>
      <c r="J36" s="47">
        <v>-139848</v>
      </c>
      <c r="K36" s="47"/>
      <c r="L36" s="47">
        <v>-1283056</v>
      </c>
      <c r="N36" s="601"/>
    </row>
    <row r="37" spans="1:15" ht="19.5" hidden="1" customHeight="1">
      <c r="A37" s="26" t="s">
        <v>60</v>
      </c>
      <c r="F37" s="26"/>
      <c r="G37" s="47"/>
      <c r="H37" s="26"/>
      <c r="I37" s="47"/>
      <c r="J37" s="47"/>
      <c r="K37" s="47"/>
      <c r="L37" s="47"/>
      <c r="N37" s="601"/>
    </row>
    <row r="38" spans="1:15" ht="19.5" hidden="1" customHeight="1">
      <c r="B38" s="26" t="s">
        <v>61</v>
      </c>
      <c r="F38" s="32">
        <v>0</v>
      </c>
      <c r="G38" s="47">
        <v>0</v>
      </c>
      <c r="H38" s="32">
        <v>0</v>
      </c>
      <c r="I38" s="47">
        <v>0</v>
      </c>
      <c r="J38" s="32">
        <v>0</v>
      </c>
      <c r="K38" s="47">
        <v>0</v>
      </c>
      <c r="L38" s="32">
        <v>0</v>
      </c>
      <c r="N38" s="601"/>
    </row>
    <row r="39" spans="1:15" ht="18" customHeight="1">
      <c r="A39" s="26" t="s">
        <v>62</v>
      </c>
      <c r="D39" s="30">
        <v>23</v>
      </c>
      <c r="F39" s="57">
        <v>-1060065767</v>
      </c>
      <c r="G39" s="57">
        <v>0</v>
      </c>
      <c r="H39" s="57">
        <v>-1124260588</v>
      </c>
      <c r="I39" s="57">
        <v>0</v>
      </c>
      <c r="J39" s="57">
        <v>-865795035</v>
      </c>
      <c r="K39" s="57">
        <v>0</v>
      </c>
      <c r="L39" s="57">
        <v>-911795778</v>
      </c>
      <c r="N39" s="601"/>
    </row>
    <row r="40" spans="1:15" ht="18" customHeight="1">
      <c r="A40" s="26" t="s">
        <v>189</v>
      </c>
      <c r="D40" s="30" t="s">
        <v>708</v>
      </c>
      <c r="F40" s="55">
        <v>1981852903</v>
      </c>
      <c r="G40" s="57">
        <v>0</v>
      </c>
      <c r="H40" s="55">
        <v>1024391790</v>
      </c>
      <c r="I40" s="57">
        <v>0</v>
      </c>
      <c r="J40" s="55">
        <v>0</v>
      </c>
      <c r="K40" s="57">
        <v>0</v>
      </c>
      <c r="L40" s="55">
        <v>0</v>
      </c>
      <c r="N40" s="601"/>
    </row>
    <row r="41" spans="1:15" ht="6" customHeight="1">
      <c r="F41" s="57"/>
      <c r="G41" s="57"/>
      <c r="H41" s="57"/>
      <c r="I41" s="57"/>
      <c r="J41" s="57"/>
      <c r="K41" s="57"/>
      <c r="L41" s="57"/>
      <c r="N41" s="601"/>
    </row>
    <row r="42" spans="1:15" s="49" customFormat="1">
      <c r="A42" s="49" t="s">
        <v>63</v>
      </c>
      <c r="D42" s="59"/>
      <c r="F42" s="57">
        <f>SUM(F23:F41)</f>
        <v>4324996099</v>
      </c>
      <c r="G42" s="57">
        <v>0</v>
      </c>
      <c r="H42" s="57">
        <f>SUM(H23:H41)</f>
        <v>6340819257.1499996</v>
      </c>
      <c r="I42" s="57">
        <v>0</v>
      </c>
      <c r="J42" s="57">
        <f>SUM(J23:J41)</f>
        <v>4268158868</v>
      </c>
      <c r="K42" s="57">
        <v>0</v>
      </c>
      <c r="L42" s="57">
        <f>SUM(L23:L41)</f>
        <v>5071531009</v>
      </c>
      <c r="N42" s="600"/>
    </row>
    <row r="43" spans="1:15" ht="18" customHeight="1">
      <c r="A43" s="26" t="s">
        <v>64</v>
      </c>
      <c r="D43" s="30">
        <v>25</v>
      </c>
      <c r="F43" s="55">
        <v>-213976821</v>
      </c>
      <c r="G43" s="57"/>
      <c r="H43" s="55">
        <v>-949535226</v>
      </c>
      <c r="I43" s="57"/>
      <c r="J43" s="55">
        <v>-53714098</v>
      </c>
      <c r="K43" s="57">
        <v>0</v>
      </c>
      <c r="L43" s="55">
        <v>-80481520</v>
      </c>
      <c r="N43" s="601"/>
    </row>
    <row r="44" spans="1:15" ht="6" customHeight="1">
      <c r="F44" s="57"/>
      <c r="G44" s="57"/>
      <c r="H44" s="57"/>
      <c r="I44" s="57"/>
      <c r="J44" s="57"/>
      <c r="K44" s="57"/>
      <c r="L44" s="57"/>
      <c r="N44" s="601"/>
    </row>
    <row r="45" spans="1:15" s="49" customFormat="1" ht="18.75" thickBot="1">
      <c r="A45" s="42" t="s">
        <v>607</v>
      </c>
      <c r="D45" s="30"/>
      <c r="F45" s="64">
        <f>SUM(F42:F44)</f>
        <v>4111019278</v>
      </c>
      <c r="G45" s="57"/>
      <c r="H45" s="64">
        <f>SUM(H42:H44)</f>
        <v>5391284031.1499996</v>
      </c>
      <c r="I45" s="57"/>
      <c r="J45" s="64">
        <f>SUM(J42:J44)</f>
        <v>4214444770</v>
      </c>
      <c r="K45" s="57"/>
      <c r="L45" s="64">
        <f>SUM(L42:L44)</f>
        <v>4991049489</v>
      </c>
      <c r="N45" s="600"/>
    </row>
    <row r="46" spans="1:15" s="49" customFormat="1" ht="18.75" thickTop="1">
      <c r="A46" s="42"/>
      <c r="D46" s="30"/>
      <c r="F46" s="57"/>
      <c r="G46" s="57"/>
      <c r="H46" s="57"/>
      <c r="I46" s="57"/>
      <c r="J46" s="57"/>
      <c r="K46" s="57"/>
      <c r="L46" s="57"/>
      <c r="N46" s="600"/>
    </row>
    <row r="47" spans="1:15" s="49" customFormat="1">
      <c r="A47" s="42"/>
      <c r="D47" s="30"/>
      <c r="F47" s="50"/>
      <c r="G47" s="40"/>
      <c r="H47" s="50"/>
      <c r="I47" s="40"/>
      <c r="J47" s="50"/>
      <c r="K47" s="40"/>
      <c r="L47" s="50"/>
    </row>
    <row r="48" spans="1:15" s="49" customFormat="1">
      <c r="A48" s="42"/>
      <c r="D48" s="30"/>
      <c r="F48" s="50"/>
      <c r="G48" s="32"/>
      <c r="H48" s="50"/>
      <c r="I48" s="32"/>
      <c r="J48" s="50"/>
      <c r="K48" s="32"/>
      <c r="L48" s="50"/>
    </row>
    <row r="49" spans="1:15" s="49" customFormat="1">
      <c r="A49" s="42"/>
      <c r="D49" s="30"/>
      <c r="F49" s="50"/>
      <c r="G49" s="32"/>
      <c r="H49" s="50"/>
      <c r="I49" s="32"/>
      <c r="J49" s="50"/>
      <c r="K49" s="32"/>
      <c r="L49" s="50"/>
    </row>
    <row r="50" spans="1:15" s="49" customFormat="1" ht="7.5" customHeight="1">
      <c r="A50" s="42"/>
      <c r="D50" s="30"/>
      <c r="F50" s="50"/>
      <c r="G50" s="32"/>
      <c r="H50" s="50"/>
      <c r="I50" s="32"/>
      <c r="J50" s="50"/>
      <c r="K50" s="32"/>
      <c r="L50" s="50"/>
    </row>
    <row r="51" spans="1:15" ht="21.95" customHeight="1">
      <c r="A51" s="51" t="s">
        <v>179</v>
      </c>
      <c r="B51" s="52"/>
      <c r="C51" s="52"/>
      <c r="D51" s="53"/>
      <c r="E51" s="51"/>
      <c r="F51" s="54"/>
      <c r="G51" s="54"/>
      <c r="H51" s="55"/>
      <c r="I51" s="54"/>
      <c r="J51" s="56"/>
      <c r="K51" s="54"/>
      <c r="L51" s="54"/>
    </row>
    <row r="52" spans="1:15" ht="18" customHeight="1">
      <c r="A52" s="449" t="s">
        <v>183</v>
      </c>
      <c r="B52" s="24"/>
      <c r="C52" s="24"/>
      <c r="D52" s="24"/>
      <c r="E52" s="24"/>
      <c r="F52" s="25"/>
      <c r="G52" s="25"/>
      <c r="H52" s="25"/>
      <c r="I52" s="25"/>
      <c r="J52" s="25"/>
      <c r="K52" s="25"/>
      <c r="L52" s="25"/>
    </row>
    <row r="53" spans="1:15" ht="18" customHeight="1">
      <c r="A53" s="449" t="s">
        <v>492</v>
      </c>
      <c r="B53" s="24"/>
      <c r="C53" s="24"/>
      <c r="D53" s="24"/>
      <c r="E53" s="24"/>
      <c r="F53" s="25"/>
      <c r="G53" s="25"/>
      <c r="H53" s="25"/>
      <c r="I53" s="25"/>
      <c r="J53" s="25"/>
      <c r="K53" s="25"/>
      <c r="L53" s="25"/>
    </row>
    <row r="54" spans="1:15" ht="18" customHeight="1">
      <c r="A54" s="27" t="s">
        <v>585</v>
      </c>
      <c r="B54" s="28"/>
      <c r="C54" s="28"/>
      <c r="D54" s="28"/>
      <c r="E54" s="28"/>
      <c r="F54" s="29"/>
      <c r="G54" s="29"/>
      <c r="H54" s="29"/>
      <c r="I54" s="29"/>
      <c r="J54" s="29"/>
      <c r="K54" s="29"/>
      <c r="L54" s="29"/>
    </row>
    <row r="55" spans="1:15" ht="18" customHeight="1">
      <c r="C55" s="26" t="s">
        <v>45</v>
      </c>
    </row>
    <row r="56" spans="1:15" s="33" customFormat="1">
      <c r="D56" s="34"/>
      <c r="F56" s="616" t="s">
        <v>103</v>
      </c>
      <c r="G56" s="616"/>
      <c r="H56" s="616"/>
      <c r="I56" s="35"/>
      <c r="J56" s="616" t="s">
        <v>170</v>
      </c>
      <c r="K56" s="616"/>
      <c r="L56" s="616"/>
    </row>
    <row r="57" spans="1:15" s="33" customFormat="1">
      <c r="D57" s="34"/>
      <c r="F57" s="36" t="s">
        <v>583</v>
      </c>
      <c r="G57" s="37"/>
      <c r="H57" s="36" t="s">
        <v>158</v>
      </c>
      <c r="I57" s="37"/>
      <c r="J57" s="36" t="s">
        <v>583</v>
      </c>
      <c r="K57" s="37"/>
      <c r="L57" s="36" t="s">
        <v>158</v>
      </c>
    </row>
    <row r="58" spans="1:15" ht="18" customHeight="1">
      <c r="D58" s="38" t="s">
        <v>2</v>
      </c>
      <c r="F58" s="39" t="s">
        <v>3</v>
      </c>
      <c r="G58" s="37"/>
      <c r="H58" s="39" t="s">
        <v>3</v>
      </c>
      <c r="I58" s="37"/>
      <c r="J58" s="39" t="s">
        <v>3</v>
      </c>
      <c r="K58" s="37"/>
      <c r="L58" s="39" t="s">
        <v>3</v>
      </c>
    </row>
    <row r="59" spans="1:15" s="49" customFormat="1">
      <c r="A59" s="49" t="s">
        <v>726</v>
      </c>
      <c r="D59" s="34"/>
      <c r="F59" s="50"/>
      <c r="G59" s="32"/>
      <c r="H59" s="50"/>
      <c r="I59" s="32"/>
      <c r="J59" s="57"/>
      <c r="K59" s="32"/>
      <c r="L59" s="57"/>
    </row>
    <row r="60" spans="1:15" ht="18" customHeight="1">
      <c r="B60" s="26" t="s">
        <v>147</v>
      </c>
      <c r="C60" s="49"/>
      <c r="D60" s="34"/>
      <c r="F60" s="57"/>
      <c r="G60" s="47"/>
      <c r="H60" s="57"/>
      <c r="I60" s="47"/>
      <c r="J60" s="57"/>
      <c r="K60" s="47"/>
      <c r="L60" s="57"/>
    </row>
    <row r="61" spans="1:15" ht="18" customHeight="1">
      <c r="C61" s="26" t="s">
        <v>65</v>
      </c>
      <c r="D61" s="34"/>
      <c r="F61" s="57"/>
      <c r="G61" s="47"/>
      <c r="H61" s="57"/>
      <c r="I61" s="47"/>
      <c r="J61" s="57"/>
      <c r="K61" s="47"/>
      <c r="L61" s="57"/>
    </row>
    <row r="62" spans="1:15" s="49" customFormat="1">
      <c r="B62" s="26"/>
      <c r="C62" s="26" t="s">
        <v>623</v>
      </c>
      <c r="D62" s="34"/>
      <c r="F62" s="57">
        <v>-295255</v>
      </c>
      <c r="G62" s="57">
        <v>0</v>
      </c>
      <c r="H62" s="57">
        <v>15569636</v>
      </c>
      <c r="I62" s="57">
        <v>0</v>
      </c>
      <c r="J62" s="57">
        <v>0</v>
      </c>
      <c r="K62" s="57">
        <v>0</v>
      </c>
      <c r="L62" s="57">
        <v>21323895</v>
      </c>
      <c r="N62" s="122"/>
      <c r="O62" s="609"/>
    </row>
    <row r="63" spans="1:15" s="49" customFormat="1">
      <c r="B63" s="26"/>
      <c r="C63" s="26" t="s">
        <v>600</v>
      </c>
      <c r="D63" s="34"/>
      <c r="F63" s="57"/>
      <c r="G63" s="57"/>
      <c r="H63" s="57"/>
      <c r="I63" s="57"/>
      <c r="J63" s="57"/>
      <c r="K63" s="57"/>
      <c r="L63" s="57"/>
      <c r="N63" s="122"/>
    </row>
    <row r="64" spans="1:15" s="49" customFormat="1">
      <c r="B64" s="26"/>
      <c r="C64" s="26" t="s">
        <v>715</v>
      </c>
      <c r="D64" s="34"/>
      <c r="F64" s="55">
        <v>70174</v>
      </c>
      <c r="G64" s="57"/>
      <c r="H64" s="55">
        <v>-3113927</v>
      </c>
      <c r="I64" s="57"/>
      <c r="J64" s="55">
        <v>0</v>
      </c>
      <c r="K64" s="57"/>
      <c r="L64" s="55">
        <v>-4264779</v>
      </c>
      <c r="N64" s="122"/>
      <c r="O64" s="609"/>
    </row>
    <row r="65" spans="1:15" ht="18" customHeight="1">
      <c r="B65" s="26" t="s">
        <v>148</v>
      </c>
      <c r="C65" s="49"/>
      <c r="D65" s="34"/>
      <c r="F65" s="57"/>
      <c r="G65" s="47"/>
      <c r="H65" s="57"/>
      <c r="I65" s="47"/>
      <c r="J65" s="57"/>
      <c r="K65" s="47"/>
      <c r="L65" s="57"/>
      <c r="N65" s="601"/>
    </row>
    <row r="66" spans="1:15" ht="18" customHeight="1">
      <c r="C66" s="26" t="s">
        <v>65</v>
      </c>
      <c r="D66" s="34"/>
      <c r="F66" s="55">
        <f>SUM(F62:F65)</f>
        <v>-225081</v>
      </c>
      <c r="G66" s="57"/>
      <c r="H66" s="55">
        <f>SUM(H62:H65)</f>
        <v>12455709</v>
      </c>
      <c r="I66" s="57"/>
      <c r="J66" s="55">
        <f>SUM(J62:J65)</f>
        <v>0</v>
      </c>
      <c r="K66" s="57"/>
      <c r="L66" s="55">
        <f>SUM(L62:L65)</f>
        <v>17059116</v>
      </c>
      <c r="N66" s="601"/>
    </row>
    <row r="67" spans="1:15" ht="9.6" customHeight="1">
      <c r="D67" s="34"/>
      <c r="F67" s="57"/>
      <c r="G67" s="57"/>
      <c r="H67" s="57"/>
      <c r="I67" s="57"/>
      <c r="J67" s="57"/>
      <c r="K67" s="57"/>
      <c r="L67" s="57"/>
      <c r="N67" s="601"/>
    </row>
    <row r="68" spans="1:15" ht="18" customHeight="1">
      <c r="B68" s="26" t="s">
        <v>149</v>
      </c>
      <c r="C68" s="49"/>
      <c r="D68" s="34"/>
      <c r="F68" s="57"/>
      <c r="G68" s="57"/>
      <c r="H68" s="57"/>
      <c r="I68" s="57"/>
      <c r="J68" s="57"/>
      <c r="K68" s="57"/>
      <c r="L68" s="57"/>
      <c r="N68" s="601"/>
    </row>
    <row r="69" spans="1:15" ht="18" customHeight="1">
      <c r="C69" s="26" t="s">
        <v>65</v>
      </c>
      <c r="D69" s="34"/>
      <c r="F69" s="57"/>
      <c r="G69" s="57"/>
      <c r="I69" s="57"/>
      <c r="J69" s="57"/>
      <c r="K69" s="57"/>
      <c r="L69" s="57"/>
      <c r="N69" s="601"/>
    </row>
    <row r="70" spans="1:15" ht="18" customHeight="1">
      <c r="C70" s="26" t="s">
        <v>601</v>
      </c>
      <c r="D70" s="34"/>
      <c r="F70" s="57">
        <v>-27983635</v>
      </c>
      <c r="G70" s="47"/>
      <c r="H70" s="57">
        <v>-74596</v>
      </c>
      <c r="I70" s="47"/>
      <c r="J70" s="57">
        <v>0</v>
      </c>
      <c r="K70" s="47"/>
      <c r="L70" s="57">
        <v>0</v>
      </c>
      <c r="N70" s="601"/>
    </row>
    <row r="71" spans="1:15" ht="18" customHeight="1">
      <c r="C71" s="26" t="s">
        <v>602</v>
      </c>
      <c r="D71" s="34"/>
      <c r="F71" s="57">
        <v>-10459539</v>
      </c>
      <c r="G71" s="57"/>
      <c r="H71" s="57">
        <v>-9433706.9800000004</v>
      </c>
      <c r="I71" s="57"/>
      <c r="J71" s="57">
        <v>0</v>
      </c>
      <c r="K71" s="57"/>
      <c r="L71" s="57">
        <v>0</v>
      </c>
      <c r="N71" s="601"/>
    </row>
    <row r="72" spans="1:15" ht="18" customHeight="1">
      <c r="C72" s="26" t="s">
        <v>603</v>
      </c>
      <c r="D72" s="34"/>
      <c r="F72" s="57">
        <v>-109015929</v>
      </c>
      <c r="G72" s="47"/>
      <c r="H72" s="57">
        <v>-814493</v>
      </c>
      <c r="I72" s="47"/>
      <c r="J72" s="57">
        <v>-109015929</v>
      </c>
      <c r="K72" s="57"/>
      <c r="L72" s="57">
        <v>-814493</v>
      </c>
      <c r="N72" s="601"/>
    </row>
    <row r="73" spans="1:15" ht="18" customHeight="1">
      <c r="C73" s="26" t="s">
        <v>604</v>
      </c>
      <c r="D73" s="34"/>
      <c r="F73" s="57"/>
      <c r="G73" s="47"/>
      <c r="H73" s="57"/>
      <c r="I73" s="47"/>
      <c r="J73" s="57"/>
      <c r="K73" s="57"/>
      <c r="L73" s="57"/>
      <c r="N73" s="601"/>
    </row>
    <row r="74" spans="1:15" ht="18" customHeight="1">
      <c r="C74" s="26" t="s">
        <v>716</v>
      </c>
      <c r="D74" s="34"/>
      <c r="F74" s="55">
        <v>21803186</v>
      </c>
      <c r="G74" s="47"/>
      <c r="H74" s="55">
        <v>163230</v>
      </c>
      <c r="I74" s="47"/>
      <c r="J74" s="55">
        <v>21803186</v>
      </c>
      <c r="K74" s="57"/>
      <c r="L74" s="55">
        <v>163230</v>
      </c>
      <c r="N74" s="601"/>
    </row>
    <row r="75" spans="1:15" ht="18" customHeight="1">
      <c r="B75" s="26" t="s">
        <v>150</v>
      </c>
      <c r="C75" s="49"/>
      <c r="D75" s="34"/>
      <c r="F75" s="57"/>
      <c r="G75" s="47"/>
      <c r="H75" s="57"/>
      <c r="I75" s="47"/>
      <c r="J75" s="57"/>
      <c r="K75" s="57"/>
      <c r="L75" s="57"/>
      <c r="N75" s="601"/>
    </row>
    <row r="76" spans="1:15" ht="18" customHeight="1">
      <c r="C76" s="26" t="s">
        <v>65</v>
      </c>
      <c r="D76" s="34"/>
      <c r="F76" s="55">
        <f>SUM(F70:F75)</f>
        <v>-125655917</v>
      </c>
      <c r="G76" s="57"/>
      <c r="H76" s="55">
        <f>SUM(H70:H75)</f>
        <v>-10159565.98</v>
      </c>
      <c r="I76" s="57"/>
      <c r="J76" s="55">
        <f>SUM(J70:J75)</f>
        <v>-87212743</v>
      </c>
      <c r="K76" s="57"/>
      <c r="L76" s="55">
        <f>SUM(L70:L75)</f>
        <v>-651263</v>
      </c>
      <c r="N76" s="601"/>
    </row>
    <row r="77" spans="1:15" ht="15" customHeight="1">
      <c r="C77" s="58"/>
      <c r="D77" s="34"/>
      <c r="F77" s="57"/>
      <c r="G77" s="47">
        <v>0</v>
      </c>
      <c r="H77" s="57"/>
      <c r="I77" s="47">
        <v>0</v>
      </c>
      <c r="J77" s="57"/>
      <c r="K77" s="57"/>
      <c r="L77" s="57"/>
      <c r="N77" s="601"/>
    </row>
    <row r="78" spans="1:15" ht="18" customHeight="1">
      <c r="A78" s="42" t="s">
        <v>725</v>
      </c>
      <c r="B78" s="49"/>
      <c r="C78" s="49"/>
      <c r="D78" s="34"/>
      <c r="F78" s="55">
        <v>-125880998</v>
      </c>
      <c r="G78" s="55"/>
      <c r="H78" s="55">
        <v>2296143.0199999996</v>
      </c>
      <c r="I78" s="55"/>
      <c r="J78" s="55">
        <v>-87212743</v>
      </c>
      <c r="K78" s="55"/>
      <c r="L78" s="55">
        <v>16407853</v>
      </c>
      <c r="M78" s="452"/>
      <c r="N78" s="122"/>
      <c r="O78" s="597"/>
    </row>
    <row r="79" spans="1:15" ht="6" customHeight="1">
      <c r="A79" s="42"/>
      <c r="B79" s="49"/>
      <c r="C79" s="49"/>
      <c r="D79" s="34"/>
      <c r="F79" s="57"/>
      <c r="G79" s="47">
        <v>0</v>
      </c>
      <c r="H79" s="57"/>
      <c r="I79" s="47">
        <v>0</v>
      </c>
      <c r="J79" s="57"/>
      <c r="K79" s="47">
        <v>0</v>
      </c>
      <c r="L79" s="57"/>
      <c r="M79" s="452"/>
      <c r="N79" s="452"/>
      <c r="O79" s="452"/>
    </row>
    <row r="80" spans="1:15" s="49" customFormat="1" ht="18.75" thickBot="1">
      <c r="A80" s="42" t="s">
        <v>102</v>
      </c>
      <c r="D80" s="34"/>
      <c r="F80" s="64">
        <f>SUM(F45,F78)</f>
        <v>3985138280</v>
      </c>
      <c r="G80" s="47">
        <v>0</v>
      </c>
      <c r="H80" s="64">
        <f>SUM(H45,H78)</f>
        <v>5393580174.1700001</v>
      </c>
      <c r="I80" s="47">
        <v>0</v>
      </c>
      <c r="J80" s="64">
        <f>SUM(J45,J78)</f>
        <v>4127232027</v>
      </c>
      <c r="K80" s="47">
        <v>0</v>
      </c>
      <c r="L80" s="64">
        <f>SUM(L45,L78)</f>
        <v>5007457342</v>
      </c>
    </row>
    <row r="81" spans="1:15" s="49" customFormat="1" ht="6" customHeight="1" thickTop="1">
      <c r="A81" s="26"/>
      <c r="B81" s="26"/>
      <c r="C81" s="26"/>
      <c r="D81" s="34"/>
      <c r="F81" s="40"/>
      <c r="G81" s="47">
        <v>0</v>
      </c>
      <c r="H81" s="40"/>
      <c r="I81" s="47">
        <v>0</v>
      </c>
      <c r="J81" s="40"/>
      <c r="K81" s="47">
        <v>0</v>
      </c>
      <c r="L81" s="40"/>
    </row>
    <row r="82" spans="1:15" s="49" customFormat="1" ht="18.75" customHeight="1">
      <c r="A82" s="49" t="s">
        <v>605</v>
      </c>
      <c r="B82" s="26"/>
      <c r="C82" s="26"/>
      <c r="D82" s="30"/>
      <c r="F82" s="31"/>
      <c r="G82" s="31"/>
      <c r="H82" s="31"/>
      <c r="I82" s="31"/>
      <c r="J82" s="31"/>
      <c r="K82" s="32"/>
      <c r="L82" s="31"/>
    </row>
    <row r="83" spans="1:15">
      <c r="B83" s="26" t="s">
        <v>606</v>
      </c>
      <c r="D83" s="30">
        <v>27</v>
      </c>
      <c r="F83" s="47">
        <v>3588666302</v>
      </c>
      <c r="G83" s="47">
        <v>0</v>
      </c>
      <c r="H83" s="47">
        <v>5171304421.1499996</v>
      </c>
      <c r="I83" s="47">
        <v>0</v>
      </c>
      <c r="J83" s="47">
        <v>4214444770</v>
      </c>
      <c r="K83" s="47">
        <v>0</v>
      </c>
      <c r="L83" s="47">
        <v>4991049489</v>
      </c>
      <c r="M83" s="452"/>
      <c r="N83" s="452"/>
      <c r="O83" s="452"/>
    </row>
    <row r="84" spans="1:15">
      <c r="B84" s="26" t="s">
        <v>66</v>
      </c>
      <c r="F84" s="55">
        <v>522352976</v>
      </c>
      <c r="G84" s="57">
        <v>0</v>
      </c>
      <c r="H84" s="55">
        <v>219979610</v>
      </c>
      <c r="I84" s="57">
        <v>0</v>
      </c>
      <c r="J84" s="55">
        <v>0</v>
      </c>
      <c r="K84" s="57">
        <v>0</v>
      </c>
      <c r="L84" s="55">
        <v>0</v>
      </c>
      <c r="M84" s="452"/>
      <c r="N84" s="452"/>
      <c r="O84" s="122"/>
    </row>
    <row r="85" spans="1:15" ht="15" customHeight="1">
      <c r="F85" s="57"/>
      <c r="G85" s="57"/>
      <c r="H85" s="57"/>
      <c r="I85" s="57"/>
      <c r="J85" s="57"/>
      <c r="K85" s="57"/>
      <c r="L85" s="57"/>
      <c r="M85" s="452"/>
      <c r="N85" s="452"/>
      <c r="O85" s="122"/>
    </row>
    <row r="86" spans="1:15" ht="18" customHeight="1" thickBot="1">
      <c r="A86" s="42" t="s">
        <v>607</v>
      </c>
      <c r="B86" s="49"/>
      <c r="C86" s="49"/>
      <c r="D86" s="59"/>
      <c r="F86" s="64">
        <f>SUM(F83:F85)</f>
        <v>4111019278</v>
      </c>
      <c r="G86" s="47"/>
      <c r="H86" s="64">
        <f>SUM(H83:H85)</f>
        <v>5391284031.1499996</v>
      </c>
      <c r="I86" s="47"/>
      <c r="J86" s="64">
        <f>SUM(J83:J85)</f>
        <v>4214444770</v>
      </c>
      <c r="K86" s="47"/>
      <c r="L86" s="64">
        <f>SUM(L83:L85)</f>
        <v>4991049489</v>
      </c>
      <c r="M86" s="452"/>
      <c r="N86" s="452"/>
      <c r="O86" s="122"/>
    </row>
    <row r="87" spans="1:15" ht="6" customHeight="1" thickTop="1">
      <c r="H87" s="31"/>
      <c r="K87" s="47">
        <v>0</v>
      </c>
      <c r="L87" s="47"/>
      <c r="M87" s="452"/>
      <c r="N87" s="452"/>
      <c r="O87" s="122"/>
    </row>
    <row r="88" spans="1:15" s="49" customFormat="1">
      <c r="A88" s="49" t="s">
        <v>67</v>
      </c>
      <c r="B88" s="26"/>
      <c r="C88" s="26"/>
      <c r="D88" s="30"/>
      <c r="F88" s="31"/>
      <c r="G88" s="32"/>
      <c r="H88" s="31"/>
      <c r="I88" s="32"/>
      <c r="J88" s="31"/>
      <c r="K88" s="32"/>
      <c r="L88" s="47"/>
      <c r="O88" s="122"/>
    </row>
    <row r="89" spans="1:15">
      <c r="B89" s="26" t="s">
        <v>606</v>
      </c>
      <c r="F89" s="47">
        <v>3465990690</v>
      </c>
      <c r="G89" s="47"/>
      <c r="H89" s="47">
        <v>5173460059.1700001</v>
      </c>
      <c r="I89" s="47"/>
      <c r="J89" s="47">
        <v>4127232027</v>
      </c>
      <c r="K89" s="47"/>
      <c r="L89" s="47">
        <v>5007457342</v>
      </c>
      <c r="M89" s="452"/>
      <c r="N89" s="452"/>
      <c r="O89" s="122"/>
    </row>
    <row r="90" spans="1:15" ht="18" customHeight="1">
      <c r="B90" s="26" t="s">
        <v>66</v>
      </c>
      <c r="F90" s="55">
        <v>519147590</v>
      </c>
      <c r="G90" s="57"/>
      <c r="H90" s="55">
        <v>220120115</v>
      </c>
      <c r="I90" s="57"/>
      <c r="J90" s="55">
        <v>0</v>
      </c>
      <c r="K90" s="57"/>
      <c r="L90" s="55">
        <v>0</v>
      </c>
      <c r="M90" s="452"/>
      <c r="N90" s="452"/>
      <c r="O90" s="122"/>
    </row>
    <row r="91" spans="1:15" ht="15" customHeight="1">
      <c r="F91" s="57"/>
      <c r="G91" s="57"/>
      <c r="H91" s="57"/>
      <c r="I91" s="57"/>
      <c r="J91" s="57"/>
      <c r="K91" s="57"/>
      <c r="L91" s="57"/>
      <c r="M91" s="452"/>
      <c r="N91" s="452"/>
      <c r="O91" s="122"/>
    </row>
    <row r="92" spans="1:15" ht="18" customHeight="1" thickBot="1">
      <c r="A92" s="49" t="s">
        <v>102</v>
      </c>
      <c r="B92" s="49"/>
      <c r="C92" s="49"/>
      <c r="D92" s="59"/>
      <c r="F92" s="64">
        <f>SUM(F89:F91)</f>
        <v>3985138280</v>
      </c>
      <c r="G92" s="47"/>
      <c r="H92" s="64">
        <f>SUM(H89:H91)</f>
        <v>5393580174.1700001</v>
      </c>
      <c r="I92" s="47"/>
      <c r="J92" s="64">
        <f>SUM(J89:J91)</f>
        <v>4127232027</v>
      </c>
      <c r="K92" s="47">
        <v>0</v>
      </c>
      <c r="L92" s="64">
        <f>SUM(L89:L91)</f>
        <v>5007457342</v>
      </c>
      <c r="M92" s="452"/>
      <c r="N92" s="452"/>
      <c r="O92" s="122"/>
    </row>
    <row r="93" spans="1:15" ht="6" customHeight="1" thickTop="1">
      <c r="A93" s="60"/>
      <c r="B93" s="60"/>
      <c r="C93" s="60"/>
      <c r="D93" s="61"/>
      <c r="F93" s="62"/>
      <c r="G93" s="47">
        <v>0</v>
      </c>
      <c r="H93" s="62"/>
      <c r="I93" s="47">
        <v>0</v>
      </c>
      <c r="J93" s="62"/>
      <c r="K93" s="47">
        <v>0</v>
      </c>
      <c r="L93" s="57"/>
      <c r="M93" s="452"/>
      <c r="N93" s="452"/>
      <c r="O93" s="122"/>
    </row>
    <row r="94" spans="1:15" s="49" customFormat="1">
      <c r="A94" s="560" t="s">
        <v>68</v>
      </c>
      <c r="B94" s="60"/>
      <c r="C94" s="60"/>
      <c r="D94" s="61"/>
      <c r="F94" s="63"/>
      <c r="G94" s="63"/>
      <c r="H94" s="63"/>
      <c r="I94" s="63"/>
      <c r="J94" s="63"/>
      <c r="K94" s="32"/>
      <c r="L94" s="31"/>
      <c r="O94" s="122"/>
    </row>
    <row r="95" spans="1:15" ht="18.75" thickBot="1">
      <c r="A95" s="60"/>
      <c r="B95" s="60" t="s">
        <v>152</v>
      </c>
      <c r="C95" s="60"/>
      <c r="D95" s="61">
        <v>27</v>
      </c>
      <c r="E95" s="60"/>
      <c r="F95" s="68">
        <v>0.37</v>
      </c>
      <c r="G95" s="69"/>
      <c r="H95" s="68">
        <v>0.53</v>
      </c>
      <c r="I95" s="69"/>
      <c r="J95" s="68">
        <v>0.434</v>
      </c>
      <c r="K95" s="69">
        <v>0</v>
      </c>
      <c r="L95" s="68">
        <v>0.51</v>
      </c>
      <c r="M95" s="452"/>
      <c r="N95" s="452"/>
      <c r="O95" s="122"/>
    </row>
    <row r="96" spans="1:15" ht="18.75" thickTop="1">
      <c r="A96" s="60"/>
      <c r="B96" s="60"/>
      <c r="C96" s="60"/>
      <c r="D96" s="61"/>
      <c r="E96" s="60"/>
      <c r="F96" s="69"/>
      <c r="G96" s="69"/>
      <c r="H96" s="69"/>
      <c r="I96" s="69"/>
      <c r="J96" s="69"/>
      <c r="K96" s="69"/>
      <c r="L96" s="69"/>
      <c r="M96" s="452"/>
      <c r="N96" s="452"/>
      <c r="O96" s="122"/>
    </row>
    <row r="97" spans="1:15">
      <c r="A97" s="60"/>
      <c r="B97" s="60"/>
      <c r="C97" s="60"/>
      <c r="D97" s="61"/>
      <c r="E97" s="60"/>
      <c r="F97" s="69"/>
      <c r="G97" s="69"/>
      <c r="H97" s="69"/>
      <c r="I97" s="69"/>
      <c r="J97" s="69"/>
      <c r="K97" s="69"/>
      <c r="L97" s="69"/>
      <c r="M97" s="452"/>
      <c r="N97" s="452"/>
      <c r="O97" s="122"/>
    </row>
    <row r="98" spans="1:15" ht="15" customHeight="1">
      <c r="A98" s="60"/>
      <c r="B98" s="60"/>
      <c r="C98" s="60"/>
      <c r="D98" s="61"/>
      <c r="E98" s="60"/>
      <c r="F98" s="69"/>
      <c r="G98" s="69"/>
      <c r="H98" s="69"/>
      <c r="I98" s="69"/>
      <c r="J98" s="69"/>
      <c r="K98" s="69"/>
      <c r="L98" s="69"/>
      <c r="M98" s="452"/>
      <c r="N98" s="452"/>
      <c r="O98" s="122"/>
    </row>
    <row r="99" spans="1:15" ht="21.95" customHeight="1">
      <c r="A99" s="51" t="s">
        <v>179</v>
      </c>
      <c r="B99" s="52"/>
      <c r="C99" s="52"/>
      <c r="D99" s="53"/>
      <c r="E99" s="51"/>
      <c r="F99" s="54"/>
      <c r="G99" s="54"/>
      <c r="H99" s="55"/>
      <c r="I99" s="54"/>
      <c r="J99" s="56"/>
      <c r="K99" s="54"/>
      <c r="L99" s="54"/>
    </row>
  </sheetData>
  <mergeCells count="4">
    <mergeCell ref="F5:H5"/>
    <mergeCell ref="J5:L5"/>
    <mergeCell ref="F56:H56"/>
    <mergeCell ref="J56:L56"/>
  </mergeCells>
  <pageMargins left="0.8" right="0.5" top="0.5" bottom="0.6" header="0.49" footer="0.4"/>
  <pageSetup paperSize="9" firstPageNumber="8" fitToHeight="0" orientation="portrait" blackAndWhite="1" useFirstPageNumber="1" horizontalDpi="1200" verticalDpi="1200" r:id="rId1"/>
  <headerFooter>
    <oddFooter>&amp;R&amp;"Angsana New,Regular"&amp;12   &amp;P</oddFooter>
  </headerFooter>
  <rowBreaks count="1" manualBreakCount="1">
    <brk id="5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 tint="0.39997558519241921"/>
  </sheetPr>
  <dimension ref="A1:AE105"/>
  <sheetViews>
    <sheetView topLeftCell="A4" zoomScaleNormal="100" zoomScaleSheetLayoutView="110" workbookViewId="0">
      <selection activeCell="H25" sqref="H25"/>
    </sheetView>
  </sheetViews>
  <sheetFormatPr defaultRowHeight="18.75" customHeight="1"/>
  <cols>
    <col min="1" max="2" width="1.83203125" style="13" customWidth="1"/>
    <col min="3" max="3" width="27.33203125" style="14" customWidth="1"/>
    <col min="4" max="4" width="7" style="14" customWidth="1"/>
    <col min="5" max="5" width="0.83203125" style="23" customWidth="1"/>
    <col min="6" max="6" width="10.5" style="651" bestFit="1" customWidth="1"/>
    <col min="7" max="7" width="0.6640625" style="23" customWidth="1"/>
    <col min="8" max="8" width="11.5" style="651" bestFit="1" customWidth="1"/>
    <col min="9" max="9" width="0.6640625" style="23" customWidth="1"/>
    <col min="10" max="10" width="11" style="651" customWidth="1"/>
    <col min="11" max="11" width="0.6640625" style="23" customWidth="1"/>
    <col min="12" max="12" width="11.83203125" style="23" bestFit="1" customWidth="1"/>
    <col min="13" max="13" width="0.6640625" style="23" customWidth="1"/>
    <col min="14" max="14" width="10.83203125" style="651" bestFit="1" customWidth="1"/>
    <col min="15" max="15" width="0.6640625" style="23" customWidth="1"/>
    <col min="16" max="16" width="14" style="23" bestFit="1" customWidth="1"/>
    <col min="17" max="17" width="0.6640625" style="23" customWidth="1"/>
    <col min="18" max="18" width="16.1640625" style="23" bestFit="1" customWidth="1"/>
    <col min="19" max="19" width="0.6640625" style="23" customWidth="1"/>
    <col min="20" max="20" width="14.1640625" style="23" customWidth="1"/>
    <col min="21" max="21" width="0.6640625" style="23" customWidth="1"/>
    <col min="22" max="22" width="12.5" style="23" bestFit="1" customWidth="1"/>
    <col min="23" max="23" width="0.6640625" style="23" customWidth="1"/>
    <col min="24" max="24" width="12.33203125" style="23" bestFit="1" customWidth="1"/>
    <col min="25" max="25" width="0.6640625" style="23" customWidth="1"/>
    <col min="26" max="26" width="13.33203125" style="23" bestFit="1" customWidth="1"/>
    <col min="27" max="27" width="0.6640625" style="23" customWidth="1"/>
    <col min="28" max="28" width="10.83203125" style="23" bestFit="1" customWidth="1"/>
    <col min="29" max="29" width="0.6640625" style="23" customWidth="1"/>
    <col min="30" max="30" width="12" style="23" bestFit="1" customWidth="1"/>
    <col min="31" max="31" width="11.5" style="14" bestFit="1" customWidth="1"/>
    <col min="32" max="260" width="9.33203125" style="14"/>
    <col min="261" max="262" width="2.6640625" style="14" customWidth="1"/>
    <col min="263" max="263" width="30" style="14" customWidth="1"/>
    <col min="264" max="264" width="12.6640625" style="14" customWidth="1"/>
    <col min="265" max="265" width="0.6640625" style="14" customWidth="1"/>
    <col min="266" max="266" width="12.5" style="14" bestFit="1" customWidth="1"/>
    <col min="267" max="267" width="0.6640625" style="14" customWidth="1"/>
    <col min="268" max="268" width="12.5" style="14" bestFit="1" customWidth="1"/>
    <col min="269" max="269" width="0.6640625" style="14" customWidth="1"/>
    <col min="270" max="270" width="14.33203125" style="14" bestFit="1" customWidth="1"/>
    <col min="271" max="271" width="0.6640625" style="14" customWidth="1"/>
    <col min="272" max="272" width="12" style="14" bestFit="1" customWidth="1"/>
    <col min="273" max="273" width="0.6640625" style="14" customWidth="1"/>
    <col min="274" max="274" width="9.6640625" style="14" bestFit="1" customWidth="1"/>
    <col min="275" max="275" width="0.6640625" style="14" customWidth="1"/>
    <col min="276" max="276" width="10.6640625" style="14" customWidth="1"/>
    <col min="277" max="277" width="0.6640625" style="14" customWidth="1"/>
    <col min="278" max="278" width="19.33203125" style="14" bestFit="1" customWidth="1"/>
    <col min="279" max="279" width="0.6640625" style="14" customWidth="1"/>
    <col min="280" max="280" width="12.33203125" style="14" bestFit="1" customWidth="1"/>
    <col min="281" max="281" width="0.6640625" style="14" customWidth="1"/>
    <col min="282" max="282" width="14.33203125" style="14" bestFit="1" customWidth="1"/>
    <col min="283" max="283" width="0.6640625" style="14" customWidth="1"/>
    <col min="284" max="284" width="13.5" style="14" bestFit="1" customWidth="1"/>
    <col min="285" max="285" width="0.6640625" style="14" customWidth="1"/>
    <col min="286" max="286" width="14.5" style="14" bestFit="1" customWidth="1"/>
    <col min="287" max="516" width="9.33203125" style="14"/>
    <col min="517" max="518" width="2.6640625" style="14" customWidth="1"/>
    <col min="519" max="519" width="30" style="14" customWidth="1"/>
    <col min="520" max="520" width="12.6640625" style="14" customWidth="1"/>
    <col min="521" max="521" width="0.6640625" style="14" customWidth="1"/>
    <col min="522" max="522" width="12.5" style="14" bestFit="1" customWidth="1"/>
    <col min="523" max="523" width="0.6640625" style="14" customWidth="1"/>
    <col min="524" max="524" width="12.5" style="14" bestFit="1" customWidth="1"/>
    <col min="525" max="525" width="0.6640625" style="14" customWidth="1"/>
    <col min="526" max="526" width="14.33203125" style="14" bestFit="1" customWidth="1"/>
    <col min="527" max="527" width="0.6640625" style="14" customWidth="1"/>
    <col min="528" max="528" width="12" style="14" bestFit="1" customWidth="1"/>
    <col min="529" max="529" width="0.6640625" style="14" customWidth="1"/>
    <col min="530" max="530" width="9.6640625" style="14" bestFit="1" customWidth="1"/>
    <col min="531" max="531" width="0.6640625" style="14" customWidth="1"/>
    <col min="532" max="532" width="10.6640625" style="14" customWidth="1"/>
    <col min="533" max="533" width="0.6640625" style="14" customWidth="1"/>
    <col min="534" max="534" width="19.33203125" style="14" bestFit="1" customWidth="1"/>
    <col min="535" max="535" width="0.6640625" style="14" customWidth="1"/>
    <col min="536" max="536" width="12.33203125" style="14" bestFit="1" customWidth="1"/>
    <col min="537" max="537" width="0.6640625" style="14" customWidth="1"/>
    <col min="538" max="538" width="14.33203125" style="14" bestFit="1" customWidth="1"/>
    <col min="539" max="539" width="0.6640625" style="14" customWidth="1"/>
    <col min="540" max="540" width="13.5" style="14" bestFit="1" customWidth="1"/>
    <col min="541" max="541" width="0.6640625" style="14" customWidth="1"/>
    <col min="542" max="542" width="14.5" style="14" bestFit="1" customWidth="1"/>
    <col min="543" max="772" width="9.33203125" style="14"/>
    <col min="773" max="774" width="2.6640625" style="14" customWidth="1"/>
    <col min="775" max="775" width="30" style="14" customWidth="1"/>
    <col min="776" max="776" width="12.6640625" style="14" customWidth="1"/>
    <col min="777" max="777" width="0.6640625" style="14" customWidth="1"/>
    <col min="778" max="778" width="12.5" style="14" bestFit="1" customWidth="1"/>
    <col min="779" max="779" width="0.6640625" style="14" customWidth="1"/>
    <col min="780" max="780" width="12.5" style="14" bestFit="1" customWidth="1"/>
    <col min="781" max="781" width="0.6640625" style="14" customWidth="1"/>
    <col min="782" max="782" width="14.33203125" style="14" bestFit="1" customWidth="1"/>
    <col min="783" max="783" width="0.6640625" style="14" customWidth="1"/>
    <col min="784" max="784" width="12" style="14" bestFit="1" customWidth="1"/>
    <col min="785" max="785" width="0.6640625" style="14" customWidth="1"/>
    <col min="786" max="786" width="9.6640625" style="14" bestFit="1" customWidth="1"/>
    <col min="787" max="787" width="0.6640625" style="14" customWidth="1"/>
    <col min="788" max="788" width="10.6640625" style="14" customWidth="1"/>
    <col min="789" max="789" width="0.6640625" style="14" customWidth="1"/>
    <col min="790" max="790" width="19.33203125" style="14" bestFit="1" customWidth="1"/>
    <col min="791" max="791" width="0.6640625" style="14" customWidth="1"/>
    <col min="792" max="792" width="12.33203125" style="14" bestFit="1" customWidth="1"/>
    <col min="793" max="793" width="0.6640625" style="14" customWidth="1"/>
    <col min="794" max="794" width="14.33203125" style="14" bestFit="1" customWidth="1"/>
    <col min="795" max="795" width="0.6640625" style="14" customWidth="1"/>
    <col min="796" max="796" width="13.5" style="14" bestFit="1" customWidth="1"/>
    <col min="797" max="797" width="0.6640625" style="14" customWidth="1"/>
    <col min="798" max="798" width="14.5" style="14" bestFit="1" customWidth="1"/>
    <col min="799" max="1028" width="9.33203125" style="14"/>
    <col min="1029" max="1030" width="2.6640625" style="14" customWidth="1"/>
    <col min="1031" max="1031" width="30" style="14" customWidth="1"/>
    <col min="1032" max="1032" width="12.6640625" style="14" customWidth="1"/>
    <col min="1033" max="1033" width="0.6640625" style="14" customWidth="1"/>
    <col min="1034" max="1034" width="12.5" style="14" bestFit="1" customWidth="1"/>
    <col min="1035" max="1035" width="0.6640625" style="14" customWidth="1"/>
    <col min="1036" max="1036" width="12.5" style="14" bestFit="1" customWidth="1"/>
    <col min="1037" max="1037" width="0.6640625" style="14" customWidth="1"/>
    <col min="1038" max="1038" width="14.33203125" style="14" bestFit="1" customWidth="1"/>
    <col min="1039" max="1039" width="0.6640625" style="14" customWidth="1"/>
    <col min="1040" max="1040" width="12" style="14" bestFit="1" customWidth="1"/>
    <col min="1041" max="1041" width="0.6640625" style="14" customWidth="1"/>
    <col min="1042" max="1042" width="9.6640625" style="14" bestFit="1" customWidth="1"/>
    <col min="1043" max="1043" width="0.6640625" style="14" customWidth="1"/>
    <col min="1044" max="1044" width="10.6640625" style="14" customWidth="1"/>
    <col min="1045" max="1045" width="0.6640625" style="14" customWidth="1"/>
    <col min="1046" max="1046" width="19.33203125" style="14" bestFit="1" customWidth="1"/>
    <col min="1047" max="1047" width="0.6640625" style="14" customWidth="1"/>
    <col min="1048" max="1048" width="12.33203125" style="14" bestFit="1" customWidth="1"/>
    <col min="1049" max="1049" width="0.6640625" style="14" customWidth="1"/>
    <col min="1050" max="1050" width="14.33203125" style="14" bestFit="1" customWidth="1"/>
    <col min="1051" max="1051" width="0.6640625" style="14" customWidth="1"/>
    <col min="1052" max="1052" width="13.5" style="14" bestFit="1" customWidth="1"/>
    <col min="1053" max="1053" width="0.6640625" style="14" customWidth="1"/>
    <col min="1054" max="1054" width="14.5" style="14" bestFit="1" customWidth="1"/>
    <col min="1055" max="1284" width="9.33203125" style="14"/>
    <col min="1285" max="1286" width="2.6640625" style="14" customWidth="1"/>
    <col min="1287" max="1287" width="30" style="14" customWidth="1"/>
    <col min="1288" max="1288" width="12.6640625" style="14" customWidth="1"/>
    <col min="1289" max="1289" width="0.6640625" style="14" customWidth="1"/>
    <col min="1290" max="1290" width="12.5" style="14" bestFit="1" customWidth="1"/>
    <col min="1291" max="1291" width="0.6640625" style="14" customWidth="1"/>
    <col min="1292" max="1292" width="12.5" style="14" bestFit="1" customWidth="1"/>
    <col min="1293" max="1293" width="0.6640625" style="14" customWidth="1"/>
    <col min="1294" max="1294" width="14.33203125" style="14" bestFit="1" customWidth="1"/>
    <col min="1295" max="1295" width="0.6640625" style="14" customWidth="1"/>
    <col min="1296" max="1296" width="12" style="14" bestFit="1" customWidth="1"/>
    <col min="1297" max="1297" width="0.6640625" style="14" customWidth="1"/>
    <col min="1298" max="1298" width="9.6640625" style="14" bestFit="1" customWidth="1"/>
    <col min="1299" max="1299" width="0.6640625" style="14" customWidth="1"/>
    <col min="1300" max="1300" width="10.6640625" style="14" customWidth="1"/>
    <col min="1301" max="1301" width="0.6640625" style="14" customWidth="1"/>
    <col min="1302" max="1302" width="19.33203125" style="14" bestFit="1" customWidth="1"/>
    <col min="1303" max="1303" width="0.6640625" style="14" customWidth="1"/>
    <col min="1304" max="1304" width="12.33203125" style="14" bestFit="1" customWidth="1"/>
    <col min="1305" max="1305" width="0.6640625" style="14" customWidth="1"/>
    <col min="1306" max="1306" width="14.33203125" style="14" bestFit="1" customWidth="1"/>
    <col min="1307" max="1307" width="0.6640625" style="14" customWidth="1"/>
    <col min="1308" max="1308" width="13.5" style="14" bestFit="1" customWidth="1"/>
    <col min="1309" max="1309" width="0.6640625" style="14" customWidth="1"/>
    <col min="1310" max="1310" width="14.5" style="14" bestFit="1" customWidth="1"/>
    <col min="1311" max="1540" width="9.33203125" style="14"/>
    <col min="1541" max="1542" width="2.6640625" style="14" customWidth="1"/>
    <col min="1543" max="1543" width="30" style="14" customWidth="1"/>
    <col min="1544" max="1544" width="12.6640625" style="14" customWidth="1"/>
    <col min="1545" max="1545" width="0.6640625" style="14" customWidth="1"/>
    <col min="1546" max="1546" width="12.5" style="14" bestFit="1" customWidth="1"/>
    <col min="1547" max="1547" width="0.6640625" style="14" customWidth="1"/>
    <col min="1548" max="1548" width="12.5" style="14" bestFit="1" customWidth="1"/>
    <col min="1549" max="1549" width="0.6640625" style="14" customWidth="1"/>
    <col min="1550" max="1550" width="14.33203125" style="14" bestFit="1" customWidth="1"/>
    <col min="1551" max="1551" width="0.6640625" style="14" customWidth="1"/>
    <col min="1552" max="1552" width="12" style="14" bestFit="1" customWidth="1"/>
    <col min="1553" max="1553" width="0.6640625" style="14" customWidth="1"/>
    <col min="1554" max="1554" width="9.6640625" style="14" bestFit="1" customWidth="1"/>
    <col min="1555" max="1555" width="0.6640625" style="14" customWidth="1"/>
    <col min="1556" max="1556" width="10.6640625" style="14" customWidth="1"/>
    <col min="1557" max="1557" width="0.6640625" style="14" customWidth="1"/>
    <col min="1558" max="1558" width="19.33203125" style="14" bestFit="1" customWidth="1"/>
    <col min="1559" max="1559" width="0.6640625" style="14" customWidth="1"/>
    <col min="1560" max="1560" width="12.33203125" style="14" bestFit="1" customWidth="1"/>
    <col min="1561" max="1561" width="0.6640625" style="14" customWidth="1"/>
    <col min="1562" max="1562" width="14.33203125" style="14" bestFit="1" customWidth="1"/>
    <col min="1563" max="1563" width="0.6640625" style="14" customWidth="1"/>
    <col min="1564" max="1564" width="13.5" style="14" bestFit="1" customWidth="1"/>
    <col min="1565" max="1565" width="0.6640625" style="14" customWidth="1"/>
    <col min="1566" max="1566" width="14.5" style="14" bestFit="1" customWidth="1"/>
    <col min="1567" max="1796" width="9.33203125" style="14"/>
    <col min="1797" max="1798" width="2.6640625" style="14" customWidth="1"/>
    <col min="1799" max="1799" width="30" style="14" customWidth="1"/>
    <col min="1800" max="1800" width="12.6640625" style="14" customWidth="1"/>
    <col min="1801" max="1801" width="0.6640625" style="14" customWidth="1"/>
    <col min="1802" max="1802" width="12.5" style="14" bestFit="1" customWidth="1"/>
    <col min="1803" max="1803" width="0.6640625" style="14" customWidth="1"/>
    <col min="1804" max="1804" width="12.5" style="14" bestFit="1" customWidth="1"/>
    <col min="1805" max="1805" width="0.6640625" style="14" customWidth="1"/>
    <col min="1806" max="1806" width="14.33203125" style="14" bestFit="1" customWidth="1"/>
    <col min="1807" max="1807" width="0.6640625" style="14" customWidth="1"/>
    <col min="1808" max="1808" width="12" style="14" bestFit="1" customWidth="1"/>
    <col min="1809" max="1809" width="0.6640625" style="14" customWidth="1"/>
    <col min="1810" max="1810" width="9.6640625" style="14" bestFit="1" customWidth="1"/>
    <col min="1811" max="1811" width="0.6640625" style="14" customWidth="1"/>
    <col min="1812" max="1812" width="10.6640625" style="14" customWidth="1"/>
    <col min="1813" max="1813" width="0.6640625" style="14" customWidth="1"/>
    <col min="1814" max="1814" width="19.33203125" style="14" bestFit="1" customWidth="1"/>
    <col min="1815" max="1815" width="0.6640625" style="14" customWidth="1"/>
    <col min="1816" max="1816" width="12.33203125" style="14" bestFit="1" customWidth="1"/>
    <col min="1817" max="1817" width="0.6640625" style="14" customWidth="1"/>
    <col min="1818" max="1818" width="14.33203125" style="14" bestFit="1" customWidth="1"/>
    <col min="1819" max="1819" width="0.6640625" style="14" customWidth="1"/>
    <col min="1820" max="1820" width="13.5" style="14" bestFit="1" customWidth="1"/>
    <col min="1821" max="1821" width="0.6640625" style="14" customWidth="1"/>
    <col min="1822" max="1822" width="14.5" style="14" bestFit="1" customWidth="1"/>
    <col min="1823" max="2052" width="9.33203125" style="14"/>
    <col min="2053" max="2054" width="2.6640625" style="14" customWidth="1"/>
    <col min="2055" max="2055" width="30" style="14" customWidth="1"/>
    <col min="2056" max="2056" width="12.6640625" style="14" customWidth="1"/>
    <col min="2057" max="2057" width="0.6640625" style="14" customWidth="1"/>
    <col min="2058" max="2058" width="12.5" style="14" bestFit="1" customWidth="1"/>
    <col min="2059" max="2059" width="0.6640625" style="14" customWidth="1"/>
    <col min="2060" max="2060" width="12.5" style="14" bestFit="1" customWidth="1"/>
    <col min="2061" max="2061" width="0.6640625" style="14" customWidth="1"/>
    <col min="2062" max="2062" width="14.33203125" style="14" bestFit="1" customWidth="1"/>
    <col min="2063" max="2063" width="0.6640625" style="14" customWidth="1"/>
    <col min="2064" max="2064" width="12" style="14" bestFit="1" customWidth="1"/>
    <col min="2065" max="2065" width="0.6640625" style="14" customWidth="1"/>
    <col min="2066" max="2066" width="9.6640625" style="14" bestFit="1" customWidth="1"/>
    <col min="2067" max="2067" width="0.6640625" style="14" customWidth="1"/>
    <col min="2068" max="2068" width="10.6640625" style="14" customWidth="1"/>
    <col min="2069" max="2069" width="0.6640625" style="14" customWidth="1"/>
    <col min="2070" max="2070" width="19.33203125" style="14" bestFit="1" customWidth="1"/>
    <col min="2071" max="2071" width="0.6640625" style="14" customWidth="1"/>
    <col min="2072" max="2072" width="12.33203125" style="14" bestFit="1" customWidth="1"/>
    <col min="2073" max="2073" width="0.6640625" style="14" customWidth="1"/>
    <col min="2074" max="2074" width="14.33203125" style="14" bestFit="1" customWidth="1"/>
    <col min="2075" max="2075" width="0.6640625" style="14" customWidth="1"/>
    <col min="2076" max="2076" width="13.5" style="14" bestFit="1" customWidth="1"/>
    <col min="2077" max="2077" width="0.6640625" style="14" customWidth="1"/>
    <col min="2078" max="2078" width="14.5" style="14" bestFit="1" customWidth="1"/>
    <col min="2079" max="2308" width="9.33203125" style="14"/>
    <col min="2309" max="2310" width="2.6640625" style="14" customWidth="1"/>
    <col min="2311" max="2311" width="30" style="14" customWidth="1"/>
    <col min="2312" max="2312" width="12.6640625" style="14" customWidth="1"/>
    <col min="2313" max="2313" width="0.6640625" style="14" customWidth="1"/>
    <col min="2314" max="2314" width="12.5" style="14" bestFit="1" customWidth="1"/>
    <col min="2315" max="2315" width="0.6640625" style="14" customWidth="1"/>
    <col min="2316" max="2316" width="12.5" style="14" bestFit="1" customWidth="1"/>
    <col min="2317" max="2317" width="0.6640625" style="14" customWidth="1"/>
    <col min="2318" max="2318" width="14.33203125" style="14" bestFit="1" customWidth="1"/>
    <col min="2319" max="2319" width="0.6640625" style="14" customWidth="1"/>
    <col min="2320" max="2320" width="12" style="14" bestFit="1" customWidth="1"/>
    <col min="2321" max="2321" width="0.6640625" style="14" customWidth="1"/>
    <col min="2322" max="2322" width="9.6640625" style="14" bestFit="1" customWidth="1"/>
    <col min="2323" max="2323" width="0.6640625" style="14" customWidth="1"/>
    <col min="2324" max="2324" width="10.6640625" style="14" customWidth="1"/>
    <col min="2325" max="2325" width="0.6640625" style="14" customWidth="1"/>
    <col min="2326" max="2326" width="19.33203125" style="14" bestFit="1" customWidth="1"/>
    <col min="2327" max="2327" width="0.6640625" style="14" customWidth="1"/>
    <col min="2328" max="2328" width="12.33203125" style="14" bestFit="1" customWidth="1"/>
    <col min="2329" max="2329" width="0.6640625" style="14" customWidth="1"/>
    <col min="2330" max="2330" width="14.33203125" style="14" bestFit="1" customWidth="1"/>
    <col min="2331" max="2331" width="0.6640625" style="14" customWidth="1"/>
    <col min="2332" max="2332" width="13.5" style="14" bestFit="1" customWidth="1"/>
    <col min="2333" max="2333" width="0.6640625" style="14" customWidth="1"/>
    <col min="2334" max="2334" width="14.5" style="14" bestFit="1" customWidth="1"/>
    <col min="2335" max="2564" width="9.33203125" style="14"/>
    <col min="2565" max="2566" width="2.6640625" style="14" customWidth="1"/>
    <col min="2567" max="2567" width="30" style="14" customWidth="1"/>
    <col min="2568" max="2568" width="12.6640625" style="14" customWidth="1"/>
    <col min="2569" max="2569" width="0.6640625" style="14" customWidth="1"/>
    <col min="2570" max="2570" width="12.5" style="14" bestFit="1" customWidth="1"/>
    <col min="2571" max="2571" width="0.6640625" style="14" customWidth="1"/>
    <col min="2572" max="2572" width="12.5" style="14" bestFit="1" customWidth="1"/>
    <col min="2573" max="2573" width="0.6640625" style="14" customWidth="1"/>
    <col min="2574" max="2574" width="14.33203125" style="14" bestFit="1" customWidth="1"/>
    <col min="2575" max="2575" width="0.6640625" style="14" customWidth="1"/>
    <col min="2576" max="2576" width="12" style="14" bestFit="1" customWidth="1"/>
    <col min="2577" max="2577" width="0.6640625" style="14" customWidth="1"/>
    <col min="2578" max="2578" width="9.6640625" style="14" bestFit="1" customWidth="1"/>
    <col min="2579" max="2579" width="0.6640625" style="14" customWidth="1"/>
    <col min="2580" max="2580" width="10.6640625" style="14" customWidth="1"/>
    <col min="2581" max="2581" width="0.6640625" style="14" customWidth="1"/>
    <col min="2582" max="2582" width="19.33203125" style="14" bestFit="1" customWidth="1"/>
    <col min="2583" max="2583" width="0.6640625" style="14" customWidth="1"/>
    <col min="2584" max="2584" width="12.33203125" style="14" bestFit="1" customWidth="1"/>
    <col min="2585" max="2585" width="0.6640625" style="14" customWidth="1"/>
    <col min="2586" max="2586" width="14.33203125" style="14" bestFit="1" customWidth="1"/>
    <col min="2587" max="2587" width="0.6640625" style="14" customWidth="1"/>
    <col min="2588" max="2588" width="13.5" style="14" bestFit="1" customWidth="1"/>
    <col min="2589" max="2589" width="0.6640625" style="14" customWidth="1"/>
    <col min="2590" max="2590" width="14.5" style="14" bestFit="1" customWidth="1"/>
    <col min="2591" max="2820" width="9.33203125" style="14"/>
    <col min="2821" max="2822" width="2.6640625" style="14" customWidth="1"/>
    <col min="2823" max="2823" width="30" style="14" customWidth="1"/>
    <col min="2824" max="2824" width="12.6640625" style="14" customWidth="1"/>
    <col min="2825" max="2825" width="0.6640625" style="14" customWidth="1"/>
    <col min="2826" max="2826" width="12.5" style="14" bestFit="1" customWidth="1"/>
    <col min="2827" max="2827" width="0.6640625" style="14" customWidth="1"/>
    <col min="2828" max="2828" width="12.5" style="14" bestFit="1" customWidth="1"/>
    <col min="2829" max="2829" width="0.6640625" style="14" customWidth="1"/>
    <col min="2830" max="2830" width="14.33203125" style="14" bestFit="1" customWidth="1"/>
    <col min="2831" max="2831" width="0.6640625" style="14" customWidth="1"/>
    <col min="2832" max="2832" width="12" style="14" bestFit="1" customWidth="1"/>
    <col min="2833" max="2833" width="0.6640625" style="14" customWidth="1"/>
    <col min="2834" max="2834" width="9.6640625" style="14" bestFit="1" customWidth="1"/>
    <col min="2835" max="2835" width="0.6640625" style="14" customWidth="1"/>
    <col min="2836" max="2836" width="10.6640625" style="14" customWidth="1"/>
    <col min="2837" max="2837" width="0.6640625" style="14" customWidth="1"/>
    <col min="2838" max="2838" width="19.33203125" style="14" bestFit="1" customWidth="1"/>
    <col min="2839" max="2839" width="0.6640625" style="14" customWidth="1"/>
    <col min="2840" max="2840" width="12.33203125" style="14" bestFit="1" customWidth="1"/>
    <col min="2841" max="2841" width="0.6640625" style="14" customWidth="1"/>
    <col min="2842" max="2842" width="14.33203125" style="14" bestFit="1" customWidth="1"/>
    <col min="2843" max="2843" width="0.6640625" style="14" customWidth="1"/>
    <col min="2844" max="2844" width="13.5" style="14" bestFit="1" customWidth="1"/>
    <col min="2845" max="2845" width="0.6640625" style="14" customWidth="1"/>
    <col min="2846" max="2846" width="14.5" style="14" bestFit="1" customWidth="1"/>
    <col min="2847" max="3076" width="9.33203125" style="14"/>
    <col min="3077" max="3078" width="2.6640625" style="14" customWidth="1"/>
    <col min="3079" max="3079" width="30" style="14" customWidth="1"/>
    <col min="3080" max="3080" width="12.6640625" style="14" customWidth="1"/>
    <col min="3081" max="3081" width="0.6640625" style="14" customWidth="1"/>
    <col min="3082" max="3082" width="12.5" style="14" bestFit="1" customWidth="1"/>
    <col min="3083" max="3083" width="0.6640625" style="14" customWidth="1"/>
    <col min="3084" max="3084" width="12.5" style="14" bestFit="1" customWidth="1"/>
    <col min="3085" max="3085" width="0.6640625" style="14" customWidth="1"/>
    <col min="3086" max="3086" width="14.33203125" style="14" bestFit="1" customWidth="1"/>
    <col min="3087" max="3087" width="0.6640625" style="14" customWidth="1"/>
    <col min="3088" max="3088" width="12" style="14" bestFit="1" customWidth="1"/>
    <col min="3089" max="3089" width="0.6640625" style="14" customWidth="1"/>
    <col min="3090" max="3090" width="9.6640625" style="14" bestFit="1" customWidth="1"/>
    <col min="3091" max="3091" width="0.6640625" style="14" customWidth="1"/>
    <col min="3092" max="3092" width="10.6640625" style="14" customWidth="1"/>
    <col min="3093" max="3093" width="0.6640625" style="14" customWidth="1"/>
    <col min="3094" max="3094" width="19.33203125" style="14" bestFit="1" customWidth="1"/>
    <col min="3095" max="3095" width="0.6640625" style="14" customWidth="1"/>
    <col min="3096" max="3096" width="12.33203125" style="14" bestFit="1" customWidth="1"/>
    <col min="3097" max="3097" width="0.6640625" style="14" customWidth="1"/>
    <col min="3098" max="3098" width="14.33203125" style="14" bestFit="1" customWidth="1"/>
    <col min="3099" max="3099" width="0.6640625" style="14" customWidth="1"/>
    <col min="3100" max="3100" width="13.5" style="14" bestFit="1" customWidth="1"/>
    <col min="3101" max="3101" width="0.6640625" style="14" customWidth="1"/>
    <col min="3102" max="3102" width="14.5" style="14" bestFit="1" customWidth="1"/>
    <col min="3103" max="3332" width="9.33203125" style="14"/>
    <col min="3333" max="3334" width="2.6640625" style="14" customWidth="1"/>
    <col min="3335" max="3335" width="30" style="14" customWidth="1"/>
    <col min="3336" max="3336" width="12.6640625" style="14" customWidth="1"/>
    <col min="3337" max="3337" width="0.6640625" style="14" customWidth="1"/>
    <col min="3338" max="3338" width="12.5" style="14" bestFit="1" customWidth="1"/>
    <col min="3339" max="3339" width="0.6640625" style="14" customWidth="1"/>
    <col min="3340" max="3340" width="12.5" style="14" bestFit="1" customWidth="1"/>
    <col min="3341" max="3341" width="0.6640625" style="14" customWidth="1"/>
    <col min="3342" max="3342" width="14.33203125" style="14" bestFit="1" customWidth="1"/>
    <col min="3343" max="3343" width="0.6640625" style="14" customWidth="1"/>
    <col min="3344" max="3344" width="12" style="14" bestFit="1" customWidth="1"/>
    <col min="3345" max="3345" width="0.6640625" style="14" customWidth="1"/>
    <col min="3346" max="3346" width="9.6640625" style="14" bestFit="1" customWidth="1"/>
    <col min="3347" max="3347" width="0.6640625" style="14" customWidth="1"/>
    <col min="3348" max="3348" width="10.6640625" style="14" customWidth="1"/>
    <col min="3349" max="3349" width="0.6640625" style="14" customWidth="1"/>
    <col min="3350" max="3350" width="19.33203125" style="14" bestFit="1" customWidth="1"/>
    <col min="3351" max="3351" width="0.6640625" style="14" customWidth="1"/>
    <col min="3352" max="3352" width="12.33203125" style="14" bestFit="1" customWidth="1"/>
    <col min="3353" max="3353" width="0.6640625" style="14" customWidth="1"/>
    <col min="3354" max="3354" width="14.33203125" style="14" bestFit="1" customWidth="1"/>
    <col min="3355" max="3355" width="0.6640625" style="14" customWidth="1"/>
    <col min="3356" max="3356" width="13.5" style="14" bestFit="1" customWidth="1"/>
    <col min="3357" max="3357" width="0.6640625" style="14" customWidth="1"/>
    <col min="3358" max="3358" width="14.5" style="14" bestFit="1" customWidth="1"/>
    <col min="3359" max="3588" width="9.33203125" style="14"/>
    <col min="3589" max="3590" width="2.6640625" style="14" customWidth="1"/>
    <col min="3591" max="3591" width="30" style="14" customWidth="1"/>
    <col min="3592" max="3592" width="12.6640625" style="14" customWidth="1"/>
    <col min="3593" max="3593" width="0.6640625" style="14" customWidth="1"/>
    <col min="3594" max="3594" width="12.5" style="14" bestFit="1" customWidth="1"/>
    <col min="3595" max="3595" width="0.6640625" style="14" customWidth="1"/>
    <col min="3596" max="3596" width="12.5" style="14" bestFit="1" customWidth="1"/>
    <col min="3597" max="3597" width="0.6640625" style="14" customWidth="1"/>
    <col min="3598" max="3598" width="14.33203125" style="14" bestFit="1" customWidth="1"/>
    <col min="3599" max="3599" width="0.6640625" style="14" customWidth="1"/>
    <col min="3600" max="3600" width="12" style="14" bestFit="1" customWidth="1"/>
    <col min="3601" max="3601" width="0.6640625" style="14" customWidth="1"/>
    <col min="3602" max="3602" width="9.6640625" style="14" bestFit="1" customWidth="1"/>
    <col min="3603" max="3603" width="0.6640625" style="14" customWidth="1"/>
    <col min="3604" max="3604" width="10.6640625" style="14" customWidth="1"/>
    <col min="3605" max="3605" width="0.6640625" style="14" customWidth="1"/>
    <col min="3606" max="3606" width="19.33203125" style="14" bestFit="1" customWidth="1"/>
    <col min="3607" max="3607" width="0.6640625" style="14" customWidth="1"/>
    <col min="3608" max="3608" width="12.33203125" style="14" bestFit="1" customWidth="1"/>
    <col min="3609" max="3609" width="0.6640625" style="14" customWidth="1"/>
    <col min="3610" max="3610" width="14.33203125" style="14" bestFit="1" customWidth="1"/>
    <col min="3611" max="3611" width="0.6640625" style="14" customWidth="1"/>
    <col min="3612" max="3612" width="13.5" style="14" bestFit="1" customWidth="1"/>
    <col min="3613" max="3613" width="0.6640625" style="14" customWidth="1"/>
    <col min="3614" max="3614" width="14.5" style="14" bestFit="1" customWidth="1"/>
    <col min="3615" max="3844" width="9.33203125" style="14"/>
    <col min="3845" max="3846" width="2.6640625" style="14" customWidth="1"/>
    <col min="3847" max="3847" width="30" style="14" customWidth="1"/>
    <col min="3848" max="3848" width="12.6640625" style="14" customWidth="1"/>
    <col min="3849" max="3849" width="0.6640625" style="14" customWidth="1"/>
    <col min="3850" max="3850" width="12.5" style="14" bestFit="1" customWidth="1"/>
    <col min="3851" max="3851" width="0.6640625" style="14" customWidth="1"/>
    <col min="3852" max="3852" width="12.5" style="14" bestFit="1" customWidth="1"/>
    <col min="3853" max="3853" width="0.6640625" style="14" customWidth="1"/>
    <col min="3854" max="3854" width="14.33203125" style="14" bestFit="1" customWidth="1"/>
    <col min="3855" max="3855" width="0.6640625" style="14" customWidth="1"/>
    <col min="3856" max="3856" width="12" style="14" bestFit="1" customWidth="1"/>
    <col min="3857" max="3857" width="0.6640625" style="14" customWidth="1"/>
    <col min="3858" max="3858" width="9.6640625" style="14" bestFit="1" customWidth="1"/>
    <col min="3859" max="3859" width="0.6640625" style="14" customWidth="1"/>
    <col min="3860" max="3860" width="10.6640625" style="14" customWidth="1"/>
    <col min="3861" max="3861" width="0.6640625" style="14" customWidth="1"/>
    <col min="3862" max="3862" width="19.33203125" style="14" bestFit="1" customWidth="1"/>
    <col min="3863" max="3863" width="0.6640625" style="14" customWidth="1"/>
    <col min="3864" max="3864" width="12.33203125" style="14" bestFit="1" customWidth="1"/>
    <col min="3865" max="3865" width="0.6640625" style="14" customWidth="1"/>
    <col min="3866" max="3866" width="14.33203125" style="14" bestFit="1" customWidth="1"/>
    <col min="3867" max="3867" width="0.6640625" style="14" customWidth="1"/>
    <col min="3868" max="3868" width="13.5" style="14" bestFit="1" customWidth="1"/>
    <col min="3869" max="3869" width="0.6640625" style="14" customWidth="1"/>
    <col min="3870" max="3870" width="14.5" style="14" bestFit="1" customWidth="1"/>
    <col min="3871" max="4100" width="9.33203125" style="14"/>
    <col min="4101" max="4102" width="2.6640625" style="14" customWidth="1"/>
    <col min="4103" max="4103" width="30" style="14" customWidth="1"/>
    <col min="4104" max="4104" width="12.6640625" style="14" customWidth="1"/>
    <col min="4105" max="4105" width="0.6640625" style="14" customWidth="1"/>
    <col min="4106" max="4106" width="12.5" style="14" bestFit="1" customWidth="1"/>
    <col min="4107" max="4107" width="0.6640625" style="14" customWidth="1"/>
    <col min="4108" max="4108" width="12.5" style="14" bestFit="1" customWidth="1"/>
    <col min="4109" max="4109" width="0.6640625" style="14" customWidth="1"/>
    <col min="4110" max="4110" width="14.33203125" style="14" bestFit="1" customWidth="1"/>
    <col min="4111" max="4111" width="0.6640625" style="14" customWidth="1"/>
    <col min="4112" max="4112" width="12" style="14" bestFit="1" customWidth="1"/>
    <col min="4113" max="4113" width="0.6640625" style="14" customWidth="1"/>
    <col min="4114" max="4114" width="9.6640625" style="14" bestFit="1" customWidth="1"/>
    <col min="4115" max="4115" width="0.6640625" style="14" customWidth="1"/>
    <col min="4116" max="4116" width="10.6640625" style="14" customWidth="1"/>
    <col min="4117" max="4117" width="0.6640625" style="14" customWidth="1"/>
    <col min="4118" max="4118" width="19.33203125" style="14" bestFit="1" customWidth="1"/>
    <col min="4119" max="4119" width="0.6640625" style="14" customWidth="1"/>
    <col min="4120" max="4120" width="12.33203125" style="14" bestFit="1" customWidth="1"/>
    <col min="4121" max="4121" width="0.6640625" style="14" customWidth="1"/>
    <col min="4122" max="4122" width="14.33203125" style="14" bestFit="1" customWidth="1"/>
    <col min="4123" max="4123" width="0.6640625" style="14" customWidth="1"/>
    <col min="4124" max="4124" width="13.5" style="14" bestFit="1" customWidth="1"/>
    <col min="4125" max="4125" width="0.6640625" style="14" customWidth="1"/>
    <col min="4126" max="4126" width="14.5" style="14" bestFit="1" customWidth="1"/>
    <col min="4127" max="4356" width="9.33203125" style="14"/>
    <col min="4357" max="4358" width="2.6640625" style="14" customWidth="1"/>
    <col min="4359" max="4359" width="30" style="14" customWidth="1"/>
    <col min="4360" max="4360" width="12.6640625" style="14" customWidth="1"/>
    <col min="4361" max="4361" width="0.6640625" style="14" customWidth="1"/>
    <col min="4362" max="4362" width="12.5" style="14" bestFit="1" customWidth="1"/>
    <col min="4363" max="4363" width="0.6640625" style="14" customWidth="1"/>
    <col min="4364" max="4364" width="12.5" style="14" bestFit="1" customWidth="1"/>
    <col min="4365" max="4365" width="0.6640625" style="14" customWidth="1"/>
    <col min="4366" max="4366" width="14.33203125" style="14" bestFit="1" customWidth="1"/>
    <col min="4367" max="4367" width="0.6640625" style="14" customWidth="1"/>
    <col min="4368" max="4368" width="12" style="14" bestFit="1" customWidth="1"/>
    <col min="4369" max="4369" width="0.6640625" style="14" customWidth="1"/>
    <col min="4370" max="4370" width="9.6640625" style="14" bestFit="1" customWidth="1"/>
    <col min="4371" max="4371" width="0.6640625" style="14" customWidth="1"/>
    <col min="4372" max="4372" width="10.6640625" style="14" customWidth="1"/>
    <col min="4373" max="4373" width="0.6640625" style="14" customWidth="1"/>
    <col min="4374" max="4374" width="19.33203125" style="14" bestFit="1" customWidth="1"/>
    <col min="4375" max="4375" width="0.6640625" style="14" customWidth="1"/>
    <col min="4376" max="4376" width="12.33203125" style="14" bestFit="1" customWidth="1"/>
    <col min="4377" max="4377" width="0.6640625" style="14" customWidth="1"/>
    <col min="4378" max="4378" width="14.33203125" style="14" bestFit="1" customWidth="1"/>
    <col min="4379" max="4379" width="0.6640625" style="14" customWidth="1"/>
    <col min="4380" max="4380" width="13.5" style="14" bestFit="1" customWidth="1"/>
    <col min="4381" max="4381" width="0.6640625" style="14" customWidth="1"/>
    <col min="4382" max="4382" width="14.5" style="14" bestFit="1" customWidth="1"/>
    <col min="4383" max="4612" width="9.33203125" style="14"/>
    <col min="4613" max="4614" width="2.6640625" style="14" customWidth="1"/>
    <col min="4615" max="4615" width="30" style="14" customWidth="1"/>
    <col min="4616" max="4616" width="12.6640625" style="14" customWidth="1"/>
    <col min="4617" max="4617" width="0.6640625" style="14" customWidth="1"/>
    <col min="4618" max="4618" width="12.5" style="14" bestFit="1" customWidth="1"/>
    <col min="4619" max="4619" width="0.6640625" style="14" customWidth="1"/>
    <col min="4620" max="4620" width="12.5" style="14" bestFit="1" customWidth="1"/>
    <col min="4621" max="4621" width="0.6640625" style="14" customWidth="1"/>
    <col min="4622" max="4622" width="14.33203125" style="14" bestFit="1" customWidth="1"/>
    <col min="4623" max="4623" width="0.6640625" style="14" customWidth="1"/>
    <col min="4624" max="4624" width="12" style="14" bestFit="1" customWidth="1"/>
    <col min="4625" max="4625" width="0.6640625" style="14" customWidth="1"/>
    <col min="4626" max="4626" width="9.6640625" style="14" bestFit="1" customWidth="1"/>
    <col min="4627" max="4627" width="0.6640625" style="14" customWidth="1"/>
    <col min="4628" max="4628" width="10.6640625" style="14" customWidth="1"/>
    <col min="4629" max="4629" width="0.6640625" style="14" customWidth="1"/>
    <col min="4630" max="4630" width="19.33203125" style="14" bestFit="1" customWidth="1"/>
    <col min="4631" max="4631" width="0.6640625" style="14" customWidth="1"/>
    <col min="4632" max="4632" width="12.33203125" style="14" bestFit="1" customWidth="1"/>
    <col min="4633" max="4633" width="0.6640625" style="14" customWidth="1"/>
    <col min="4634" max="4634" width="14.33203125" style="14" bestFit="1" customWidth="1"/>
    <col min="4635" max="4635" width="0.6640625" style="14" customWidth="1"/>
    <col min="4636" max="4636" width="13.5" style="14" bestFit="1" customWidth="1"/>
    <col min="4637" max="4637" width="0.6640625" style="14" customWidth="1"/>
    <col min="4638" max="4638" width="14.5" style="14" bestFit="1" customWidth="1"/>
    <col min="4639" max="4868" width="9.33203125" style="14"/>
    <col min="4869" max="4870" width="2.6640625" style="14" customWidth="1"/>
    <col min="4871" max="4871" width="30" style="14" customWidth="1"/>
    <col min="4872" max="4872" width="12.6640625" style="14" customWidth="1"/>
    <col min="4873" max="4873" width="0.6640625" style="14" customWidth="1"/>
    <col min="4874" max="4874" width="12.5" style="14" bestFit="1" customWidth="1"/>
    <col min="4875" max="4875" width="0.6640625" style="14" customWidth="1"/>
    <col min="4876" max="4876" width="12.5" style="14" bestFit="1" customWidth="1"/>
    <col min="4877" max="4877" width="0.6640625" style="14" customWidth="1"/>
    <col min="4878" max="4878" width="14.33203125" style="14" bestFit="1" customWidth="1"/>
    <col min="4879" max="4879" width="0.6640625" style="14" customWidth="1"/>
    <col min="4880" max="4880" width="12" style="14" bestFit="1" customWidth="1"/>
    <col min="4881" max="4881" width="0.6640625" style="14" customWidth="1"/>
    <col min="4882" max="4882" width="9.6640625" style="14" bestFit="1" customWidth="1"/>
    <col min="4883" max="4883" width="0.6640625" style="14" customWidth="1"/>
    <col min="4884" max="4884" width="10.6640625" style="14" customWidth="1"/>
    <col min="4885" max="4885" width="0.6640625" style="14" customWidth="1"/>
    <col min="4886" max="4886" width="19.33203125" style="14" bestFit="1" customWidth="1"/>
    <col min="4887" max="4887" width="0.6640625" style="14" customWidth="1"/>
    <col min="4888" max="4888" width="12.33203125" style="14" bestFit="1" customWidth="1"/>
    <col min="4889" max="4889" width="0.6640625" style="14" customWidth="1"/>
    <col min="4890" max="4890" width="14.33203125" style="14" bestFit="1" customWidth="1"/>
    <col min="4891" max="4891" width="0.6640625" style="14" customWidth="1"/>
    <col min="4892" max="4892" width="13.5" style="14" bestFit="1" customWidth="1"/>
    <col min="4893" max="4893" width="0.6640625" style="14" customWidth="1"/>
    <col min="4894" max="4894" width="14.5" style="14" bestFit="1" customWidth="1"/>
    <col min="4895" max="5124" width="9.33203125" style="14"/>
    <col min="5125" max="5126" width="2.6640625" style="14" customWidth="1"/>
    <col min="5127" max="5127" width="30" style="14" customWidth="1"/>
    <col min="5128" max="5128" width="12.6640625" style="14" customWidth="1"/>
    <col min="5129" max="5129" width="0.6640625" style="14" customWidth="1"/>
    <col min="5130" max="5130" width="12.5" style="14" bestFit="1" customWidth="1"/>
    <col min="5131" max="5131" width="0.6640625" style="14" customWidth="1"/>
    <col min="5132" max="5132" width="12.5" style="14" bestFit="1" customWidth="1"/>
    <col min="5133" max="5133" width="0.6640625" style="14" customWidth="1"/>
    <col min="5134" max="5134" width="14.33203125" style="14" bestFit="1" customWidth="1"/>
    <col min="5135" max="5135" width="0.6640625" style="14" customWidth="1"/>
    <col min="5136" max="5136" width="12" style="14" bestFit="1" customWidth="1"/>
    <col min="5137" max="5137" width="0.6640625" style="14" customWidth="1"/>
    <col min="5138" max="5138" width="9.6640625" style="14" bestFit="1" customWidth="1"/>
    <col min="5139" max="5139" width="0.6640625" style="14" customWidth="1"/>
    <col min="5140" max="5140" width="10.6640625" style="14" customWidth="1"/>
    <col min="5141" max="5141" width="0.6640625" style="14" customWidth="1"/>
    <col min="5142" max="5142" width="19.33203125" style="14" bestFit="1" customWidth="1"/>
    <col min="5143" max="5143" width="0.6640625" style="14" customWidth="1"/>
    <col min="5144" max="5144" width="12.33203125" style="14" bestFit="1" customWidth="1"/>
    <col min="5145" max="5145" width="0.6640625" style="14" customWidth="1"/>
    <col min="5146" max="5146" width="14.33203125" style="14" bestFit="1" customWidth="1"/>
    <col min="5147" max="5147" width="0.6640625" style="14" customWidth="1"/>
    <col min="5148" max="5148" width="13.5" style="14" bestFit="1" customWidth="1"/>
    <col min="5149" max="5149" width="0.6640625" style="14" customWidth="1"/>
    <col min="5150" max="5150" width="14.5" style="14" bestFit="1" customWidth="1"/>
    <col min="5151" max="5380" width="9.33203125" style="14"/>
    <col min="5381" max="5382" width="2.6640625" style="14" customWidth="1"/>
    <col min="5383" max="5383" width="30" style="14" customWidth="1"/>
    <col min="5384" max="5384" width="12.6640625" style="14" customWidth="1"/>
    <col min="5385" max="5385" width="0.6640625" style="14" customWidth="1"/>
    <col min="5386" max="5386" width="12.5" style="14" bestFit="1" customWidth="1"/>
    <col min="5387" max="5387" width="0.6640625" style="14" customWidth="1"/>
    <col min="5388" max="5388" width="12.5" style="14" bestFit="1" customWidth="1"/>
    <col min="5389" max="5389" width="0.6640625" style="14" customWidth="1"/>
    <col min="5390" max="5390" width="14.33203125" style="14" bestFit="1" customWidth="1"/>
    <col min="5391" max="5391" width="0.6640625" style="14" customWidth="1"/>
    <col min="5392" max="5392" width="12" style="14" bestFit="1" customWidth="1"/>
    <col min="5393" max="5393" width="0.6640625" style="14" customWidth="1"/>
    <col min="5394" max="5394" width="9.6640625" style="14" bestFit="1" customWidth="1"/>
    <col min="5395" max="5395" width="0.6640625" style="14" customWidth="1"/>
    <col min="5396" max="5396" width="10.6640625" style="14" customWidth="1"/>
    <col min="5397" max="5397" width="0.6640625" style="14" customWidth="1"/>
    <col min="5398" max="5398" width="19.33203125" style="14" bestFit="1" customWidth="1"/>
    <col min="5399" max="5399" width="0.6640625" style="14" customWidth="1"/>
    <col min="5400" max="5400" width="12.33203125" style="14" bestFit="1" customWidth="1"/>
    <col min="5401" max="5401" width="0.6640625" style="14" customWidth="1"/>
    <col min="5402" max="5402" width="14.33203125" style="14" bestFit="1" customWidth="1"/>
    <col min="5403" max="5403" width="0.6640625" style="14" customWidth="1"/>
    <col min="5404" max="5404" width="13.5" style="14" bestFit="1" customWidth="1"/>
    <col min="5405" max="5405" width="0.6640625" style="14" customWidth="1"/>
    <col min="5406" max="5406" width="14.5" style="14" bestFit="1" customWidth="1"/>
    <col min="5407" max="5636" width="9.33203125" style="14"/>
    <col min="5637" max="5638" width="2.6640625" style="14" customWidth="1"/>
    <col min="5639" max="5639" width="30" style="14" customWidth="1"/>
    <col min="5640" max="5640" width="12.6640625" style="14" customWidth="1"/>
    <col min="5641" max="5641" width="0.6640625" style="14" customWidth="1"/>
    <col min="5642" max="5642" width="12.5" style="14" bestFit="1" customWidth="1"/>
    <col min="5643" max="5643" width="0.6640625" style="14" customWidth="1"/>
    <col min="5644" max="5644" width="12.5" style="14" bestFit="1" customWidth="1"/>
    <col min="5645" max="5645" width="0.6640625" style="14" customWidth="1"/>
    <col min="5646" max="5646" width="14.33203125" style="14" bestFit="1" customWidth="1"/>
    <col min="5647" max="5647" width="0.6640625" style="14" customWidth="1"/>
    <col min="5648" max="5648" width="12" style="14" bestFit="1" customWidth="1"/>
    <col min="5649" max="5649" width="0.6640625" style="14" customWidth="1"/>
    <col min="5650" max="5650" width="9.6640625" style="14" bestFit="1" customWidth="1"/>
    <col min="5651" max="5651" width="0.6640625" style="14" customWidth="1"/>
    <col min="5652" max="5652" width="10.6640625" style="14" customWidth="1"/>
    <col min="5653" max="5653" width="0.6640625" style="14" customWidth="1"/>
    <col min="5654" max="5654" width="19.33203125" style="14" bestFit="1" customWidth="1"/>
    <col min="5655" max="5655" width="0.6640625" style="14" customWidth="1"/>
    <col min="5656" max="5656" width="12.33203125" style="14" bestFit="1" customWidth="1"/>
    <col min="5657" max="5657" width="0.6640625" style="14" customWidth="1"/>
    <col min="5658" max="5658" width="14.33203125" style="14" bestFit="1" customWidth="1"/>
    <col min="5659" max="5659" width="0.6640625" style="14" customWidth="1"/>
    <col min="5660" max="5660" width="13.5" style="14" bestFit="1" customWidth="1"/>
    <col min="5661" max="5661" width="0.6640625" style="14" customWidth="1"/>
    <col min="5662" max="5662" width="14.5" style="14" bestFit="1" customWidth="1"/>
    <col min="5663" max="5892" width="9.33203125" style="14"/>
    <col min="5893" max="5894" width="2.6640625" style="14" customWidth="1"/>
    <col min="5895" max="5895" width="30" style="14" customWidth="1"/>
    <col min="5896" max="5896" width="12.6640625" style="14" customWidth="1"/>
    <col min="5897" max="5897" width="0.6640625" style="14" customWidth="1"/>
    <col min="5898" max="5898" width="12.5" style="14" bestFit="1" customWidth="1"/>
    <col min="5899" max="5899" width="0.6640625" style="14" customWidth="1"/>
    <col min="5900" max="5900" width="12.5" style="14" bestFit="1" customWidth="1"/>
    <col min="5901" max="5901" width="0.6640625" style="14" customWidth="1"/>
    <col min="5902" max="5902" width="14.33203125" style="14" bestFit="1" customWidth="1"/>
    <col min="5903" max="5903" width="0.6640625" style="14" customWidth="1"/>
    <col min="5904" max="5904" width="12" style="14" bestFit="1" customWidth="1"/>
    <col min="5905" max="5905" width="0.6640625" style="14" customWidth="1"/>
    <col min="5906" max="5906" width="9.6640625" style="14" bestFit="1" customWidth="1"/>
    <col min="5907" max="5907" width="0.6640625" style="14" customWidth="1"/>
    <col min="5908" max="5908" width="10.6640625" style="14" customWidth="1"/>
    <col min="5909" max="5909" width="0.6640625" style="14" customWidth="1"/>
    <col min="5910" max="5910" width="19.33203125" style="14" bestFit="1" customWidth="1"/>
    <col min="5911" max="5911" width="0.6640625" style="14" customWidth="1"/>
    <col min="5912" max="5912" width="12.33203125" style="14" bestFit="1" customWidth="1"/>
    <col min="5913" max="5913" width="0.6640625" style="14" customWidth="1"/>
    <col min="5914" max="5914" width="14.33203125" style="14" bestFit="1" customWidth="1"/>
    <col min="5915" max="5915" width="0.6640625" style="14" customWidth="1"/>
    <col min="5916" max="5916" width="13.5" style="14" bestFit="1" customWidth="1"/>
    <col min="5917" max="5917" width="0.6640625" style="14" customWidth="1"/>
    <col min="5918" max="5918" width="14.5" style="14" bestFit="1" customWidth="1"/>
    <col min="5919" max="6148" width="9.33203125" style="14"/>
    <col min="6149" max="6150" width="2.6640625" style="14" customWidth="1"/>
    <col min="6151" max="6151" width="30" style="14" customWidth="1"/>
    <col min="6152" max="6152" width="12.6640625" style="14" customWidth="1"/>
    <col min="6153" max="6153" width="0.6640625" style="14" customWidth="1"/>
    <col min="6154" max="6154" width="12.5" style="14" bestFit="1" customWidth="1"/>
    <col min="6155" max="6155" width="0.6640625" style="14" customWidth="1"/>
    <col min="6156" max="6156" width="12.5" style="14" bestFit="1" customWidth="1"/>
    <col min="6157" max="6157" width="0.6640625" style="14" customWidth="1"/>
    <col min="6158" max="6158" width="14.33203125" style="14" bestFit="1" customWidth="1"/>
    <col min="6159" max="6159" width="0.6640625" style="14" customWidth="1"/>
    <col min="6160" max="6160" width="12" style="14" bestFit="1" customWidth="1"/>
    <col min="6161" max="6161" width="0.6640625" style="14" customWidth="1"/>
    <col min="6162" max="6162" width="9.6640625" style="14" bestFit="1" customWidth="1"/>
    <col min="6163" max="6163" width="0.6640625" style="14" customWidth="1"/>
    <col min="6164" max="6164" width="10.6640625" style="14" customWidth="1"/>
    <col min="6165" max="6165" width="0.6640625" style="14" customWidth="1"/>
    <col min="6166" max="6166" width="19.33203125" style="14" bestFit="1" customWidth="1"/>
    <col min="6167" max="6167" width="0.6640625" style="14" customWidth="1"/>
    <col min="6168" max="6168" width="12.33203125" style="14" bestFit="1" customWidth="1"/>
    <col min="6169" max="6169" width="0.6640625" style="14" customWidth="1"/>
    <col min="6170" max="6170" width="14.33203125" style="14" bestFit="1" customWidth="1"/>
    <col min="6171" max="6171" width="0.6640625" style="14" customWidth="1"/>
    <col min="6172" max="6172" width="13.5" style="14" bestFit="1" customWidth="1"/>
    <col min="6173" max="6173" width="0.6640625" style="14" customWidth="1"/>
    <col min="6174" max="6174" width="14.5" style="14" bestFit="1" customWidth="1"/>
    <col min="6175" max="6404" width="9.33203125" style="14"/>
    <col min="6405" max="6406" width="2.6640625" style="14" customWidth="1"/>
    <col min="6407" max="6407" width="30" style="14" customWidth="1"/>
    <col min="6408" max="6408" width="12.6640625" style="14" customWidth="1"/>
    <col min="6409" max="6409" width="0.6640625" style="14" customWidth="1"/>
    <col min="6410" max="6410" width="12.5" style="14" bestFit="1" customWidth="1"/>
    <col min="6411" max="6411" width="0.6640625" style="14" customWidth="1"/>
    <col min="6412" max="6412" width="12.5" style="14" bestFit="1" customWidth="1"/>
    <col min="6413" max="6413" width="0.6640625" style="14" customWidth="1"/>
    <col min="6414" max="6414" width="14.33203125" style="14" bestFit="1" customWidth="1"/>
    <col min="6415" max="6415" width="0.6640625" style="14" customWidth="1"/>
    <col min="6416" max="6416" width="12" style="14" bestFit="1" customWidth="1"/>
    <col min="6417" max="6417" width="0.6640625" style="14" customWidth="1"/>
    <col min="6418" max="6418" width="9.6640625" style="14" bestFit="1" customWidth="1"/>
    <col min="6419" max="6419" width="0.6640625" style="14" customWidth="1"/>
    <col min="6420" max="6420" width="10.6640625" style="14" customWidth="1"/>
    <col min="6421" max="6421" width="0.6640625" style="14" customWidth="1"/>
    <col min="6422" max="6422" width="19.33203125" style="14" bestFit="1" customWidth="1"/>
    <col min="6423" max="6423" width="0.6640625" style="14" customWidth="1"/>
    <col min="6424" max="6424" width="12.33203125" style="14" bestFit="1" customWidth="1"/>
    <col min="6425" max="6425" width="0.6640625" style="14" customWidth="1"/>
    <col min="6426" max="6426" width="14.33203125" style="14" bestFit="1" customWidth="1"/>
    <col min="6427" max="6427" width="0.6640625" style="14" customWidth="1"/>
    <col min="6428" max="6428" width="13.5" style="14" bestFit="1" customWidth="1"/>
    <col min="6429" max="6429" width="0.6640625" style="14" customWidth="1"/>
    <col min="6430" max="6430" width="14.5" style="14" bestFit="1" customWidth="1"/>
    <col min="6431" max="6660" width="9.33203125" style="14"/>
    <col min="6661" max="6662" width="2.6640625" style="14" customWidth="1"/>
    <col min="6663" max="6663" width="30" style="14" customWidth="1"/>
    <col min="6664" max="6664" width="12.6640625" style="14" customWidth="1"/>
    <col min="6665" max="6665" width="0.6640625" style="14" customWidth="1"/>
    <col min="6666" max="6666" width="12.5" style="14" bestFit="1" customWidth="1"/>
    <col min="6667" max="6667" width="0.6640625" style="14" customWidth="1"/>
    <col min="6668" max="6668" width="12.5" style="14" bestFit="1" customWidth="1"/>
    <col min="6669" max="6669" width="0.6640625" style="14" customWidth="1"/>
    <col min="6670" max="6670" width="14.33203125" style="14" bestFit="1" customWidth="1"/>
    <col min="6671" max="6671" width="0.6640625" style="14" customWidth="1"/>
    <col min="6672" max="6672" width="12" style="14" bestFit="1" customWidth="1"/>
    <col min="6673" max="6673" width="0.6640625" style="14" customWidth="1"/>
    <col min="6674" max="6674" width="9.6640625" style="14" bestFit="1" customWidth="1"/>
    <col min="6675" max="6675" width="0.6640625" style="14" customWidth="1"/>
    <col min="6676" max="6676" width="10.6640625" style="14" customWidth="1"/>
    <col min="6677" max="6677" width="0.6640625" style="14" customWidth="1"/>
    <col min="6678" max="6678" width="19.33203125" style="14" bestFit="1" customWidth="1"/>
    <col min="6679" max="6679" width="0.6640625" style="14" customWidth="1"/>
    <col min="6680" max="6680" width="12.33203125" style="14" bestFit="1" customWidth="1"/>
    <col min="6681" max="6681" width="0.6640625" style="14" customWidth="1"/>
    <col min="6682" max="6682" width="14.33203125" style="14" bestFit="1" customWidth="1"/>
    <col min="6683" max="6683" width="0.6640625" style="14" customWidth="1"/>
    <col min="6684" max="6684" width="13.5" style="14" bestFit="1" customWidth="1"/>
    <col min="6685" max="6685" width="0.6640625" style="14" customWidth="1"/>
    <col min="6686" max="6686" width="14.5" style="14" bestFit="1" customWidth="1"/>
    <col min="6687" max="6916" width="9.33203125" style="14"/>
    <col min="6917" max="6918" width="2.6640625" style="14" customWidth="1"/>
    <col min="6919" max="6919" width="30" style="14" customWidth="1"/>
    <col min="6920" max="6920" width="12.6640625" style="14" customWidth="1"/>
    <col min="6921" max="6921" width="0.6640625" style="14" customWidth="1"/>
    <col min="6922" max="6922" width="12.5" style="14" bestFit="1" customWidth="1"/>
    <col min="6923" max="6923" width="0.6640625" style="14" customWidth="1"/>
    <col min="6924" max="6924" width="12.5" style="14" bestFit="1" customWidth="1"/>
    <col min="6925" max="6925" width="0.6640625" style="14" customWidth="1"/>
    <col min="6926" max="6926" width="14.33203125" style="14" bestFit="1" customWidth="1"/>
    <col min="6927" max="6927" width="0.6640625" style="14" customWidth="1"/>
    <col min="6928" max="6928" width="12" style="14" bestFit="1" customWidth="1"/>
    <col min="6929" max="6929" width="0.6640625" style="14" customWidth="1"/>
    <col min="6930" max="6930" width="9.6640625" style="14" bestFit="1" customWidth="1"/>
    <col min="6931" max="6931" width="0.6640625" style="14" customWidth="1"/>
    <col min="6932" max="6932" width="10.6640625" style="14" customWidth="1"/>
    <col min="6933" max="6933" width="0.6640625" style="14" customWidth="1"/>
    <col min="6934" max="6934" width="19.33203125" style="14" bestFit="1" customWidth="1"/>
    <col min="6935" max="6935" width="0.6640625" style="14" customWidth="1"/>
    <col min="6936" max="6936" width="12.33203125" style="14" bestFit="1" customWidth="1"/>
    <col min="6937" max="6937" width="0.6640625" style="14" customWidth="1"/>
    <col min="6938" max="6938" width="14.33203125" style="14" bestFit="1" customWidth="1"/>
    <col min="6939" max="6939" width="0.6640625" style="14" customWidth="1"/>
    <col min="6940" max="6940" width="13.5" style="14" bestFit="1" customWidth="1"/>
    <col min="6941" max="6941" width="0.6640625" style="14" customWidth="1"/>
    <col min="6942" max="6942" width="14.5" style="14" bestFit="1" customWidth="1"/>
    <col min="6943" max="7172" width="9.33203125" style="14"/>
    <col min="7173" max="7174" width="2.6640625" style="14" customWidth="1"/>
    <col min="7175" max="7175" width="30" style="14" customWidth="1"/>
    <col min="7176" max="7176" width="12.6640625" style="14" customWidth="1"/>
    <col min="7177" max="7177" width="0.6640625" style="14" customWidth="1"/>
    <col min="7178" max="7178" width="12.5" style="14" bestFit="1" customWidth="1"/>
    <col min="7179" max="7179" width="0.6640625" style="14" customWidth="1"/>
    <col min="7180" max="7180" width="12.5" style="14" bestFit="1" customWidth="1"/>
    <col min="7181" max="7181" width="0.6640625" style="14" customWidth="1"/>
    <col min="7182" max="7182" width="14.33203125" style="14" bestFit="1" customWidth="1"/>
    <col min="7183" max="7183" width="0.6640625" style="14" customWidth="1"/>
    <col min="7184" max="7184" width="12" style="14" bestFit="1" customWidth="1"/>
    <col min="7185" max="7185" width="0.6640625" style="14" customWidth="1"/>
    <col min="7186" max="7186" width="9.6640625" style="14" bestFit="1" customWidth="1"/>
    <col min="7187" max="7187" width="0.6640625" style="14" customWidth="1"/>
    <col min="7188" max="7188" width="10.6640625" style="14" customWidth="1"/>
    <col min="7189" max="7189" width="0.6640625" style="14" customWidth="1"/>
    <col min="7190" max="7190" width="19.33203125" style="14" bestFit="1" customWidth="1"/>
    <col min="7191" max="7191" width="0.6640625" style="14" customWidth="1"/>
    <col min="7192" max="7192" width="12.33203125" style="14" bestFit="1" customWidth="1"/>
    <col min="7193" max="7193" width="0.6640625" style="14" customWidth="1"/>
    <col min="7194" max="7194" width="14.33203125" style="14" bestFit="1" customWidth="1"/>
    <col min="7195" max="7195" width="0.6640625" style="14" customWidth="1"/>
    <col min="7196" max="7196" width="13.5" style="14" bestFit="1" customWidth="1"/>
    <col min="7197" max="7197" width="0.6640625" style="14" customWidth="1"/>
    <col min="7198" max="7198" width="14.5" style="14" bestFit="1" customWidth="1"/>
    <col min="7199" max="7428" width="9.33203125" style="14"/>
    <col min="7429" max="7430" width="2.6640625" style="14" customWidth="1"/>
    <col min="7431" max="7431" width="30" style="14" customWidth="1"/>
    <col min="7432" max="7432" width="12.6640625" style="14" customWidth="1"/>
    <col min="7433" max="7433" width="0.6640625" style="14" customWidth="1"/>
    <col min="7434" max="7434" width="12.5" style="14" bestFit="1" customWidth="1"/>
    <col min="7435" max="7435" width="0.6640625" style="14" customWidth="1"/>
    <col min="7436" max="7436" width="12.5" style="14" bestFit="1" customWidth="1"/>
    <col min="7437" max="7437" width="0.6640625" style="14" customWidth="1"/>
    <col min="7438" max="7438" width="14.33203125" style="14" bestFit="1" customWidth="1"/>
    <col min="7439" max="7439" width="0.6640625" style="14" customWidth="1"/>
    <col min="7440" max="7440" width="12" style="14" bestFit="1" customWidth="1"/>
    <col min="7441" max="7441" width="0.6640625" style="14" customWidth="1"/>
    <col min="7442" max="7442" width="9.6640625" style="14" bestFit="1" customWidth="1"/>
    <col min="7443" max="7443" width="0.6640625" style="14" customWidth="1"/>
    <col min="7444" max="7444" width="10.6640625" style="14" customWidth="1"/>
    <col min="7445" max="7445" width="0.6640625" style="14" customWidth="1"/>
    <col min="7446" max="7446" width="19.33203125" style="14" bestFit="1" customWidth="1"/>
    <col min="7447" max="7447" width="0.6640625" style="14" customWidth="1"/>
    <col min="7448" max="7448" width="12.33203125" style="14" bestFit="1" customWidth="1"/>
    <col min="7449" max="7449" width="0.6640625" style="14" customWidth="1"/>
    <col min="7450" max="7450" width="14.33203125" style="14" bestFit="1" customWidth="1"/>
    <col min="7451" max="7451" width="0.6640625" style="14" customWidth="1"/>
    <col min="7452" max="7452" width="13.5" style="14" bestFit="1" customWidth="1"/>
    <col min="7453" max="7453" width="0.6640625" style="14" customWidth="1"/>
    <col min="7454" max="7454" width="14.5" style="14" bestFit="1" customWidth="1"/>
    <col min="7455" max="7684" width="9.33203125" style="14"/>
    <col min="7685" max="7686" width="2.6640625" style="14" customWidth="1"/>
    <col min="7687" max="7687" width="30" style="14" customWidth="1"/>
    <col min="7688" max="7688" width="12.6640625" style="14" customWidth="1"/>
    <col min="7689" max="7689" width="0.6640625" style="14" customWidth="1"/>
    <col min="7690" max="7690" width="12.5" style="14" bestFit="1" customWidth="1"/>
    <col min="7691" max="7691" width="0.6640625" style="14" customWidth="1"/>
    <col min="7692" max="7692" width="12.5" style="14" bestFit="1" customWidth="1"/>
    <col min="7693" max="7693" width="0.6640625" style="14" customWidth="1"/>
    <col min="7694" max="7694" width="14.33203125" style="14" bestFit="1" customWidth="1"/>
    <col min="7695" max="7695" width="0.6640625" style="14" customWidth="1"/>
    <col min="7696" max="7696" width="12" style="14" bestFit="1" customWidth="1"/>
    <col min="7697" max="7697" width="0.6640625" style="14" customWidth="1"/>
    <col min="7698" max="7698" width="9.6640625" style="14" bestFit="1" customWidth="1"/>
    <col min="7699" max="7699" width="0.6640625" style="14" customWidth="1"/>
    <col min="7700" max="7700" width="10.6640625" style="14" customWidth="1"/>
    <col min="7701" max="7701" width="0.6640625" style="14" customWidth="1"/>
    <col min="7702" max="7702" width="19.33203125" style="14" bestFit="1" customWidth="1"/>
    <col min="7703" max="7703" width="0.6640625" style="14" customWidth="1"/>
    <col min="7704" max="7704" width="12.33203125" style="14" bestFit="1" customWidth="1"/>
    <col min="7705" max="7705" width="0.6640625" style="14" customWidth="1"/>
    <col min="7706" max="7706" width="14.33203125" style="14" bestFit="1" customWidth="1"/>
    <col min="7707" max="7707" width="0.6640625" style="14" customWidth="1"/>
    <col min="7708" max="7708" width="13.5" style="14" bestFit="1" customWidth="1"/>
    <col min="7709" max="7709" width="0.6640625" style="14" customWidth="1"/>
    <col min="7710" max="7710" width="14.5" style="14" bestFit="1" customWidth="1"/>
    <col min="7711" max="7940" width="9.33203125" style="14"/>
    <col min="7941" max="7942" width="2.6640625" style="14" customWidth="1"/>
    <col min="7943" max="7943" width="30" style="14" customWidth="1"/>
    <col min="7944" max="7944" width="12.6640625" style="14" customWidth="1"/>
    <col min="7945" max="7945" width="0.6640625" style="14" customWidth="1"/>
    <col min="7946" max="7946" width="12.5" style="14" bestFit="1" customWidth="1"/>
    <col min="7947" max="7947" width="0.6640625" style="14" customWidth="1"/>
    <col min="7948" max="7948" width="12.5" style="14" bestFit="1" customWidth="1"/>
    <col min="7949" max="7949" width="0.6640625" style="14" customWidth="1"/>
    <col min="7950" max="7950" width="14.33203125" style="14" bestFit="1" customWidth="1"/>
    <col min="7951" max="7951" width="0.6640625" style="14" customWidth="1"/>
    <col min="7952" max="7952" width="12" style="14" bestFit="1" customWidth="1"/>
    <col min="7953" max="7953" width="0.6640625" style="14" customWidth="1"/>
    <col min="7954" max="7954" width="9.6640625" style="14" bestFit="1" customWidth="1"/>
    <col min="7955" max="7955" width="0.6640625" style="14" customWidth="1"/>
    <col min="7956" max="7956" width="10.6640625" style="14" customWidth="1"/>
    <col min="7957" max="7957" width="0.6640625" style="14" customWidth="1"/>
    <col min="7958" max="7958" width="19.33203125" style="14" bestFit="1" customWidth="1"/>
    <col min="7959" max="7959" width="0.6640625" style="14" customWidth="1"/>
    <col min="7960" max="7960" width="12.33203125" style="14" bestFit="1" customWidth="1"/>
    <col min="7961" max="7961" width="0.6640625" style="14" customWidth="1"/>
    <col min="7962" max="7962" width="14.33203125" style="14" bestFit="1" customWidth="1"/>
    <col min="7963" max="7963" width="0.6640625" style="14" customWidth="1"/>
    <col min="7964" max="7964" width="13.5" style="14" bestFit="1" customWidth="1"/>
    <col min="7965" max="7965" width="0.6640625" style="14" customWidth="1"/>
    <col min="7966" max="7966" width="14.5" style="14" bestFit="1" customWidth="1"/>
    <col min="7967" max="8196" width="9.33203125" style="14"/>
    <col min="8197" max="8198" width="2.6640625" style="14" customWidth="1"/>
    <col min="8199" max="8199" width="30" style="14" customWidth="1"/>
    <col min="8200" max="8200" width="12.6640625" style="14" customWidth="1"/>
    <col min="8201" max="8201" width="0.6640625" style="14" customWidth="1"/>
    <col min="8202" max="8202" width="12.5" style="14" bestFit="1" customWidth="1"/>
    <col min="8203" max="8203" width="0.6640625" style="14" customWidth="1"/>
    <col min="8204" max="8204" width="12.5" style="14" bestFit="1" customWidth="1"/>
    <col min="8205" max="8205" width="0.6640625" style="14" customWidth="1"/>
    <col min="8206" max="8206" width="14.33203125" style="14" bestFit="1" customWidth="1"/>
    <col min="8207" max="8207" width="0.6640625" style="14" customWidth="1"/>
    <col min="8208" max="8208" width="12" style="14" bestFit="1" customWidth="1"/>
    <col min="8209" max="8209" width="0.6640625" style="14" customWidth="1"/>
    <col min="8210" max="8210" width="9.6640625" style="14" bestFit="1" customWidth="1"/>
    <col min="8211" max="8211" width="0.6640625" style="14" customWidth="1"/>
    <col min="8212" max="8212" width="10.6640625" style="14" customWidth="1"/>
    <col min="8213" max="8213" width="0.6640625" style="14" customWidth="1"/>
    <col min="8214" max="8214" width="19.33203125" style="14" bestFit="1" customWidth="1"/>
    <col min="8215" max="8215" width="0.6640625" style="14" customWidth="1"/>
    <col min="8216" max="8216" width="12.33203125" style="14" bestFit="1" customWidth="1"/>
    <col min="8217" max="8217" width="0.6640625" style="14" customWidth="1"/>
    <col min="8218" max="8218" width="14.33203125" style="14" bestFit="1" customWidth="1"/>
    <col min="8219" max="8219" width="0.6640625" style="14" customWidth="1"/>
    <col min="8220" max="8220" width="13.5" style="14" bestFit="1" customWidth="1"/>
    <col min="8221" max="8221" width="0.6640625" style="14" customWidth="1"/>
    <col min="8222" max="8222" width="14.5" style="14" bestFit="1" customWidth="1"/>
    <col min="8223" max="8452" width="9.33203125" style="14"/>
    <col min="8453" max="8454" width="2.6640625" style="14" customWidth="1"/>
    <col min="8455" max="8455" width="30" style="14" customWidth="1"/>
    <col min="8456" max="8456" width="12.6640625" style="14" customWidth="1"/>
    <col min="8457" max="8457" width="0.6640625" style="14" customWidth="1"/>
    <col min="8458" max="8458" width="12.5" style="14" bestFit="1" customWidth="1"/>
    <col min="8459" max="8459" width="0.6640625" style="14" customWidth="1"/>
    <col min="8460" max="8460" width="12.5" style="14" bestFit="1" customWidth="1"/>
    <col min="8461" max="8461" width="0.6640625" style="14" customWidth="1"/>
    <col min="8462" max="8462" width="14.33203125" style="14" bestFit="1" customWidth="1"/>
    <col min="8463" max="8463" width="0.6640625" style="14" customWidth="1"/>
    <col min="8464" max="8464" width="12" style="14" bestFit="1" customWidth="1"/>
    <col min="8465" max="8465" width="0.6640625" style="14" customWidth="1"/>
    <col min="8466" max="8466" width="9.6640625" style="14" bestFit="1" customWidth="1"/>
    <col min="8467" max="8467" width="0.6640625" style="14" customWidth="1"/>
    <col min="8468" max="8468" width="10.6640625" style="14" customWidth="1"/>
    <col min="8469" max="8469" width="0.6640625" style="14" customWidth="1"/>
    <col min="8470" max="8470" width="19.33203125" style="14" bestFit="1" customWidth="1"/>
    <col min="8471" max="8471" width="0.6640625" style="14" customWidth="1"/>
    <col min="8472" max="8472" width="12.33203125" style="14" bestFit="1" customWidth="1"/>
    <col min="8473" max="8473" width="0.6640625" style="14" customWidth="1"/>
    <col min="8474" max="8474" width="14.33203125" style="14" bestFit="1" customWidth="1"/>
    <col min="8475" max="8475" width="0.6640625" style="14" customWidth="1"/>
    <col min="8476" max="8476" width="13.5" style="14" bestFit="1" customWidth="1"/>
    <col min="8477" max="8477" width="0.6640625" style="14" customWidth="1"/>
    <col min="8478" max="8478" width="14.5" style="14" bestFit="1" customWidth="1"/>
    <col min="8479" max="8708" width="9.33203125" style="14"/>
    <col min="8709" max="8710" width="2.6640625" style="14" customWidth="1"/>
    <col min="8711" max="8711" width="30" style="14" customWidth="1"/>
    <col min="8712" max="8712" width="12.6640625" style="14" customWidth="1"/>
    <col min="8713" max="8713" width="0.6640625" style="14" customWidth="1"/>
    <col min="8714" max="8714" width="12.5" style="14" bestFit="1" customWidth="1"/>
    <col min="8715" max="8715" width="0.6640625" style="14" customWidth="1"/>
    <col min="8716" max="8716" width="12.5" style="14" bestFit="1" customWidth="1"/>
    <col min="8717" max="8717" width="0.6640625" style="14" customWidth="1"/>
    <col min="8718" max="8718" width="14.33203125" style="14" bestFit="1" customWidth="1"/>
    <col min="8719" max="8719" width="0.6640625" style="14" customWidth="1"/>
    <col min="8720" max="8720" width="12" style="14" bestFit="1" customWidth="1"/>
    <col min="8721" max="8721" width="0.6640625" style="14" customWidth="1"/>
    <col min="8722" max="8722" width="9.6640625" style="14" bestFit="1" customWidth="1"/>
    <col min="8723" max="8723" width="0.6640625" style="14" customWidth="1"/>
    <col min="8724" max="8724" width="10.6640625" style="14" customWidth="1"/>
    <col min="8725" max="8725" width="0.6640625" style="14" customWidth="1"/>
    <col min="8726" max="8726" width="19.33203125" style="14" bestFit="1" customWidth="1"/>
    <col min="8727" max="8727" width="0.6640625" style="14" customWidth="1"/>
    <col min="8728" max="8728" width="12.33203125" style="14" bestFit="1" customWidth="1"/>
    <col min="8729" max="8729" width="0.6640625" style="14" customWidth="1"/>
    <col min="8730" max="8730" width="14.33203125" style="14" bestFit="1" customWidth="1"/>
    <col min="8731" max="8731" width="0.6640625" style="14" customWidth="1"/>
    <col min="8732" max="8732" width="13.5" style="14" bestFit="1" customWidth="1"/>
    <col min="8733" max="8733" width="0.6640625" style="14" customWidth="1"/>
    <col min="8734" max="8734" width="14.5" style="14" bestFit="1" customWidth="1"/>
    <col min="8735" max="8964" width="9.33203125" style="14"/>
    <col min="8965" max="8966" width="2.6640625" style="14" customWidth="1"/>
    <col min="8967" max="8967" width="30" style="14" customWidth="1"/>
    <col min="8968" max="8968" width="12.6640625" style="14" customWidth="1"/>
    <col min="8969" max="8969" width="0.6640625" style="14" customWidth="1"/>
    <col min="8970" max="8970" width="12.5" style="14" bestFit="1" customWidth="1"/>
    <col min="8971" max="8971" width="0.6640625" style="14" customWidth="1"/>
    <col min="8972" max="8972" width="12.5" style="14" bestFit="1" customWidth="1"/>
    <col min="8973" max="8973" width="0.6640625" style="14" customWidth="1"/>
    <col min="8974" max="8974" width="14.33203125" style="14" bestFit="1" customWidth="1"/>
    <col min="8975" max="8975" width="0.6640625" style="14" customWidth="1"/>
    <col min="8976" max="8976" width="12" style="14" bestFit="1" customWidth="1"/>
    <col min="8977" max="8977" width="0.6640625" style="14" customWidth="1"/>
    <col min="8978" max="8978" width="9.6640625" style="14" bestFit="1" customWidth="1"/>
    <col min="8979" max="8979" width="0.6640625" style="14" customWidth="1"/>
    <col min="8980" max="8980" width="10.6640625" style="14" customWidth="1"/>
    <col min="8981" max="8981" width="0.6640625" style="14" customWidth="1"/>
    <col min="8982" max="8982" width="19.33203125" style="14" bestFit="1" customWidth="1"/>
    <col min="8983" max="8983" width="0.6640625" style="14" customWidth="1"/>
    <col min="8984" max="8984" width="12.33203125" style="14" bestFit="1" customWidth="1"/>
    <col min="8985" max="8985" width="0.6640625" style="14" customWidth="1"/>
    <col min="8986" max="8986" width="14.33203125" style="14" bestFit="1" customWidth="1"/>
    <col min="8987" max="8987" width="0.6640625" style="14" customWidth="1"/>
    <col min="8988" max="8988" width="13.5" style="14" bestFit="1" customWidth="1"/>
    <col min="8989" max="8989" width="0.6640625" style="14" customWidth="1"/>
    <col min="8990" max="8990" width="14.5" style="14" bestFit="1" customWidth="1"/>
    <col min="8991" max="9220" width="9.33203125" style="14"/>
    <col min="9221" max="9222" width="2.6640625" style="14" customWidth="1"/>
    <col min="9223" max="9223" width="30" style="14" customWidth="1"/>
    <col min="9224" max="9224" width="12.6640625" style="14" customWidth="1"/>
    <col min="9225" max="9225" width="0.6640625" style="14" customWidth="1"/>
    <col min="9226" max="9226" width="12.5" style="14" bestFit="1" customWidth="1"/>
    <col min="9227" max="9227" width="0.6640625" style="14" customWidth="1"/>
    <col min="9228" max="9228" width="12.5" style="14" bestFit="1" customWidth="1"/>
    <col min="9229" max="9229" width="0.6640625" style="14" customWidth="1"/>
    <col min="9230" max="9230" width="14.33203125" style="14" bestFit="1" customWidth="1"/>
    <col min="9231" max="9231" width="0.6640625" style="14" customWidth="1"/>
    <col min="9232" max="9232" width="12" style="14" bestFit="1" customWidth="1"/>
    <col min="9233" max="9233" width="0.6640625" style="14" customWidth="1"/>
    <col min="9234" max="9234" width="9.6640625" style="14" bestFit="1" customWidth="1"/>
    <col min="9235" max="9235" width="0.6640625" style="14" customWidth="1"/>
    <col min="9236" max="9236" width="10.6640625" style="14" customWidth="1"/>
    <col min="9237" max="9237" width="0.6640625" style="14" customWidth="1"/>
    <col min="9238" max="9238" width="19.33203125" style="14" bestFit="1" customWidth="1"/>
    <col min="9239" max="9239" width="0.6640625" style="14" customWidth="1"/>
    <col min="9240" max="9240" width="12.33203125" style="14" bestFit="1" customWidth="1"/>
    <col min="9241" max="9241" width="0.6640625" style="14" customWidth="1"/>
    <col min="9242" max="9242" width="14.33203125" style="14" bestFit="1" customWidth="1"/>
    <col min="9243" max="9243" width="0.6640625" style="14" customWidth="1"/>
    <col min="9244" max="9244" width="13.5" style="14" bestFit="1" customWidth="1"/>
    <col min="9245" max="9245" width="0.6640625" style="14" customWidth="1"/>
    <col min="9246" max="9246" width="14.5" style="14" bestFit="1" customWidth="1"/>
    <col min="9247" max="9476" width="9.33203125" style="14"/>
    <col min="9477" max="9478" width="2.6640625" style="14" customWidth="1"/>
    <col min="9479" max="9479" width="30" style="14" customWidth="1"/>
    <col min="9480" max="9480" width="12.6640625" style="14" customWidth="1"/>
    <col min="9481" max="9481" width="0.6640625" style="14" customWidth="1"/>
    <col min="9482" max="9482" width="12.5" style="14" bestFit="1" customWidth="1"/>
    <col min="9483" max="9483" width="0.6640625" style="14" customWidth="1"/>
    <col min="9484" max="9484" width="12.5" style="14" bestFit="1" customWidth="1"/>
    <col min="9485" max="9485" width="0.6640625" style="14" customWidth="1"/>
    <col min="9486" max="9486" width="14.33203125" style="14" bestFit="1" customWidth="1"/>
    <col min="9487" max="9487" width="0.6640625" style="14" customWidth="1"/>
    <col min="9488" max="9488" width="12" style="14" bestFit="1" customWidth="1"/>
    <col min="9489" max="9489" width="0.6640625" style="14" customWidth="1"/>
    <col min="9490" max="9490" width="9.6640625" style="14" bestFit="1" customWidth="1"/>
    <col min="9491" max="9491" width="0.6640625" style="14" customWidth="1"/>
    <col min="9492" max="9492" width="10.6640625" style="14" customWidth="1"/>
    <col min="9493" max="9493" width="0.6640625" style="14" customWidth="1"/>
    <col min="9494" max="9494" width="19.33203125" style="14" bestFit="1" customWidth="1"/>
    <col min="9495" max="9495" width="0.6640625" style="14" customWidth="1"/>
    <col min="9496" max="9496" width="12.33203125" style="14" bestFit="1" customWidth="1"/>
    <col min="9497" max="9497" width="0.6640625" style="14" customWidth="1"/>
    <col min="9498" max="9498" width="14.33203125" style="14" bestFit="1" customWidth="1"/>
    <col min="9499" max="9499" width="0.6640625" style="14" customWidth="1"/>
    <col min="9500" max="9500" width="13.5" style="14" bestFit="1" customWidth="1"/>
    <col min="9501" max="9501" width="0.6640625" style="14" customWidth="1"/>
    <col min="9502" max="9502" width="14.5" style="14" bestFit="1" customWidth="1"/>
    <col min="9503" max="9732" width="9.33203125" style="14"/>
    <col min="9733" max="9734" width="2.6640625" style="14" customWidth="1"/>
    <col min="9735" max="9735" width="30" style="14" customWidth="1"/>
    <col min="9736" max="9736" width="12.6640625" style="14" customWidth="1"/>
    <col min="9737" max="9737" width="0.6640625" style="14" customWidth="1"/>
    <col min="9738" max="9738" width="12.5" style="14" bestFit="1" customWidth="1"/>
    <col min="9739" max="9739" width="0.6640625" style="14" customWidth="1"/>
    <col min="9740" max="9740" width="12.5" style="14" bestFit="1" customWidth="1"/>
    <col min="9741" max="9741" width="0.6640625" style="14" customWidth="1"/>
    <col min="9742" max="9742" width="14.33203125" style="14" bestFit="1" customWidth="1"/>
    <col min="9743" max="9743" width="0.6640625" style="14" customWidth="1"/>
    <col min="9744" max="9744" width="12" style="14" bestFit="1" customWidth="1"/>
    <col min="9745" max="9745" width="0.6640625" style="14" customWidth="1"/>
    <col min="9746" max="9746" width="9.6640625" style="14" bestFit="1" customWidth="1"/>
    <col min="9747" max="9747" width="0.6640625" style="14" customWidth="1"/>
    <col min="9748" max="9748" width="10.6640625" style="14" customWidth="1"/>
    <col min="9749" max="9749" width="0.6640625" style="14" customWidth="1"/>
    <col min="9750" max="9750" width="19.33203125" style="14" bestFit="1" customWidth="1"/>
    <col min="9751" max="9751" width="0.6640625" style="14" customWidth="1"/>
    <col min="9752" max="9752" width="12.33203125" style="14" bestFit="1" customWidth="1"/>
    <col min="9753" max="9753" width="0.6640625" style="14" customWidth="1"/>
    <col min="9754" max="9754" width="14.33203125" style="14" bestFit="1" customWidth="1"/>
    <col min="9755" max="9755" width="0.6640625" style="14" customWidth="1"/>
    <col min="9756" max="9756" width="13.5" style="14" bestFit="1" customWidth="1"/>
    <col min="9757" max="9757" width="0.6640625" style="14" customWidth="1"/>
    <col min="9758" max="9758" width="14.5" style="14" bestFit="1" customWidth="1"/>
    <col min="9759" max="9988" width="9.33203125" style="14"/>
    <col min="9989" max="9990" width="2.6640625" style="14" customWidth="1"/>
    <col min="9991" max="9991" width="30" style="14" customWidth="1"/>
    <col min="9992" max="9992" width="12.6640625" style="14" customWidth="1"/>
    <col min="9993" max="9993" width="0.6640625" style="14" customWidth="1"/>
    <col min="9994" max="9994" width="12.5" style="14" bestFit="1" customWidth="1"/>
    <col min="9995" max="9995" width="0.6640625" style="14" customWidth="1"/>
    <col min="9996" max="9996" width="12.5" style="14" bestFit="1" customWidth="1"/>
    <col min="9997" max="9997" width="0.6640625" style="14" customWidth="1"/>
    <col min="9998" max="9998" width="14.33203125" style="14" bestFit="1" customWidth="1"/>
    <col min="9999" max="9999" width="0.6640625" style="14" customWidth="1"/>
    <col min="10000" max="10000" width="12" style="14" bestFit="1" customWidth="1"/>
    <col min="10001" max="10001" width="0.6640625" style="14" customWidth="1"/>
    <col min="10002" max="10002" width="9.6640625" style="14" bestFit="1" customWidth="1"/>
    <col min="10003" max="10003" width="0.6640625" style="14" customWidth="1"/>
    <col min="10004" max="10004" width="10.6640625" style="14" customWidth="1"/>
    <col min="10005" max="10005" width="0.6640625" style="14" customWidth="1"/>
    <col min="10006" max="10006" width="19.33203125" style="14" bestFit="1" customWidth="1"/>
    <col min="10007" max="10007" width="0.6640625" style="14" customWidth="1"/>
    <col min="10008" max="10008" width="12.33203125" style="14" bestFit="1" customWidth="1"/>
    <col min="10009" max="10009" width="0.6640625" style="14" customWidth="1"/>
    <col min="10010" max="10010" width="14.33203125" style="14" bestFit="1" customWidth="1"/>
    <col min="10011" max="10011" width="0.6640625" style="14" customWidth="1"/>
    <col min="10012" max="10012" width="13.5" style="14" bestFit="1" customWidth="1"/>
    <col min="10013" max="10013" width="0.6640625" style="14" customWidth="1"/>
    <col min="10014" max="10014" width="14.5" style="14" bestFit="1" customWidth="1"/>
    <col min="10015" max="10244" width="9.33203125" style="14"/>
    <col min="10245" max="10246" width="2.6640625" style="14" customWidth="1"/>
    <col min="10247" max="10247" width="30" style="14" customWidth="1"/>
    <col min="10248" max="10248" width="12.6640625" style="14" customWidth="1"/>
    <col min="10249" max="10249" width="0.6640625" style="14" customWidth="1"/>
    <col min="10250" max="10250" width="12.5" style="14" bestFit="1" customWidth="1"/>
    <col min="10251" max="10251" width="0.6640625" style="14" customWidth="1"/>
    <col min="10252" max="10252" width="12.5" style="14" bestFit="1" customWidth="1"/>
    <col min="10253" max="10253" width="0.6640625" style="14" customWidth="1"/>
    <col min="10254" max="10254" width="14.33203125" style="14" bestFit="1" customWidth="1"/>
    <col min="10255" max="10255" width="0.6640625" style="14" customWidth="1"/>
    <col min="10256" max="10256" width="12" style="14" bestFit="1" customWidth="1"/>
    <col min="10257" max="10257" width="0.6640625" style="14" customWidth="1"/>
    <col min="10258" max="10258" width="9.6640625" style="14" bestFit="1" customWidth="1"/>
    <col min="10259" max="10259" width="0.6640625" style="14" customWidth="1"/>
    <col min="10260" max="10260" width="10.6640625" style="14" customWidth="1"/>
    <col min="10261" max="10261" width="0.6640625" style="14" customWidth="1"/>
    <col min="10262" max="10262" width="19.33203125" style="14" bestFit="1" customWidth="1"/>
    <col min="10263" max="10263" width="0.6640625" style="14" customWidth="1"/>
    <col min="10264" max="10264" width="12.33203125" style="14" bestFit="1" customWidth="1"/>
    <col min="10265" max="10265" width="0.6640625" style="14" customWidth="1"/>
    <col min="10266" max="10266" width="14.33203125" style="14" bestFit="1" customWidth="1"/>
    <col min="10267" max="10267" width="0.6640625" style="14" customWidth="1"/>
    <col min="10268" max="10268" width="13.5" style="14" bestFit="1" customWidth="1"/>
    <col min="10269" max="10269" width="0.6640625" style="14" customWidth="1"/>
    <col min="10270" max="10270" width="14.5" style="14" bestFit="1" customWidth="1"/>
    <col min="10271" max="10500" width="9.33203125" style="14"/>
    <col min="10501" max="10502" width="2.6640625" style="14" customWidth="1"/>
    <col min="10503" max="10503" width="30" style="14" customWidth="1"/>
    <col min="10504" max="10504" width="12.6640625" style="14" customWidth="1"/>
    <col min="10505" max="10505" width="0.6640625" style="14" customWidth="1"/>
    <col min="10506" max="10506" width="12.5" style="14" bestFit="1" customWidth="1"/>
    <col min="10507" max="10507" width="0.6640625" style="14" customWidth="1"/>
    <col min="10508" max="10508" width="12.5" style="14" bestFit="1" customWidth="1"/>
    <col min="10509" max="10509" width="0.6640625" style="14" customWidth="1"/>
    <col min="10510" max="10510" width="14.33203125" style="14" bestFit="1" customWidth="1"/>
    <col min="10511" max="10511" width="0.6640625" style="14" customWidth="1"/>
    <col min="10512" max="10512" width="12" style="14" bestFit="1" customWidth="1"/>
    <col min="10513" max="10513" width="0.6640625" style="14" customWidth="1"/>
    <col min="10514" max="10514" width="9.6640625" style="14" bestFit="1" customWidth="1"/>
    <col min="10515" max="10515" width="0.6640625" style="14" customWidth="1"/>
    <col min="10516" max="10516" width="10.6640625" style="14" customWidth="1"/>
    <col min="10517" max="10517" width="0.6640625" style="14" customWidth="1"/>
    <col min="10518" max="10518" width="19.33203125" style="14" bestFit="1" customWidth="1"/>
    <col min="10519" max="10519" width="0.6640625" style="14" customWidth="1"/>
    <col min="10520" max="10520" width="12.33203125" style="14" bestFit="1" customWidth="1"/>
    <col min="10521" max="10521" width="0.6640625" style="14" customWidth="1"/>
    <col min="10522" max="10522" width="14.33203125" style="14" bestFit="1" customWidth="1"/>
    <col min="10523" max="10523" width="0.6640625" style="14" customWidth="1"/>
    <col min="10524" max="10524" width="13.5" style="14" bestFit="1" customWidth="1"/>
    <col min="10525" max="10525" width="0.6640625" style="14" customWidth="1"/>
    <col min="10526" max="10526" width="14.5" style="14" bestFit="1" customWidth="1"/>
    <col min="10527" max="10756" width="9.33203125" style="14"/>
    <col min="10757" max="10758" width="2.6640625" style="14" customWidth="1"/>
    <col min="10759" max="10759" width="30" style="14" customWidth="1"/>
    <col min="10760" max="10760" width="12.6640625" style="14" customWidth="1"/>
    <col min="10761" max="10761" width="0.6640625" style="14" customWidth="1"/>
    <col min="10762" max="10762" width="12.5" style="14" bestFit="1" customWidth="1"/>
    <col min="10763" max="10763" width="0.6640625" style="14" customWidth="1"/>
    <col min="10764" max="10764" width="12.5" style="14" bestFit="1" customWidth="1"/>
    <col min="10765" max="10765" width="0.6640625" style="14" customWidth="1"/>
    <col min="10766" max="10766" width="14.33203125" style="14" bestFit="1" customWidth="1"/>
    <col min="10767" max="10767" width="0.6640625" style="14" customWidth="1"/>
    <col min="10768" max="10768" width="12" style="14" bestFit="1" customWidth="1"/>
    <col min="10769" max="10769" width="0.6640625" style="14" customWidth="1"/>
    <col min="10770" max="10770" width="9.6640625" style="14" bestFit="1" customWidth="1"/>
    <col min="10771" max="10771" width="0.6640625" style="14" customWidth="1"/>
    <col min="10772" max="10772" width="10.6640625" style="14" customWidth="1"/>
    <col min="10773" max="10773" width="0.6640625" style="14" customWidth="1"/>
    <col min="10774" max="10774" width="19.33203125" style="14" bestFit="1" customWidth="1"/>
    <col min="10775" max="10775" width="0.6640625" style="14" customWidth="1"/>
    <col min="10776" max="10776" width="12.33203125" style="14" bestFit="1" customWidth="1"/>
    <col min="10777" max="10777" width="0.6640625" style="14" customWidth="1"/>
    <col min="10778" max="10778" width="14.33203125" style="14" bestFit="1" customWidth="1"/>
    <col min="10779" max="10779" width="0.6640625" style="14" customWidth="1"/>
    <col min="10780" max="10780" width="13.5" style="14" bestFit="1" customWidth="1"/>
    <col min="10781" max="10781" width="0.6640625" style="14" customWidth="1"/>
    <col min="10782" max="10782" width="14.5" style="14" bestFit="1" customWidth="1"/>
    <col min="10783" max="11012" width="9.33203125" style="14"/>
    <col min="11013" max="11014" width="2.6640625" style="14" customWidth="1"/>
    <col min="11015" max="11015" width="30" style="14" customWidth="1"/>
    <col min="11016" max="11016" width="12.6640625" style="14" customWidth="1"/>
    <col min="11017" max="11017" width="0.6640625" style="14" customWidth="1"/>
    <col min="11018" max="11018" width="12.5" style="14" bestFit="1" customWidth="1"/>
    <col min="11019" max="11019" width="0.6640625" style="14" customWidth="1"/>
    <col min="11020" max="11020" width="12.5" style="14" bestFit="1" customWidth="1"/>
    <col min="11021" max="11021" width="0.6640625" style="14" customWidth="1"/>
    <col min="11022" max="11022" width="14.33203125" style="14" bestFit="1" customWidth="1"/>
    <col min="11023" max="11023" width="0.6640625" style="14" customWidth="1"/>
    <col min="11024" max="11024" width="12" style="14" bestFit="1" customWidth="1"/>
    <col min="11025" max="11025" width="0.6640625" style="14" customWidth="1"/>
    <col min="11026" max="11026" width="9.6640625" style="14" bestFit="1" customWidth="1"/>
    <col min="11027" max="11027" width="0.6640625" style="14" customWidth="1"/>
    <col min="11028" max="11028" width="10.6640625" style="14" customWidth="1"/>
    <col min="11029" max="11029" width="0.6640625" style="14" customWidth="1"/>
    <col min="11030" max="11030" width="19.33203125" style="14" bestFit="1" customWidth="1"/>
    <col min="11031" max="11031" width="0.6640625" style="14" customWidth="1"/>
    <col min="11032" max="11032" width="12.33203125" style="14" bestFit="1" customWidth="1"/>
    <col min="11033" max="11033" width="0.6640625" style="14" customWidth="1"/>
    <col min="11034" max="11034" width="14.33203125" style="14" bestFit="1" customWidth="1"/>
    <col min="11035" max="11035" width="0.6640625" style="14" customWidth="1"/>
    <col min="11036" max="11036" width="13.5" style="14" bestFit="1" customWidth="1"/>
    <col min="11037" max="11037" width="0.6640625" style="14" customWidth="1"/>
    <col min="11038" max="11038" width="14.5" style="14" bestFit="1" customWidth="1"/>
    <col min="11039" max="11268" width="9.33203125" style="14"/>
    <col min="11269" max="11270" width="2.6640625" style="14" customWidth="1"/>
    <col min="11271" max="11271" width="30" style="14" customWidth="1"/>
    <col min="11272" max="11272" width="12.6640625" style="14" customWidth="1"/>
    <col min="11273" max="11273" width="0.6640625" style="14" customWidth="1"/>
    <col min="11274" max="11274" width="12.5" style="14" bestFit="1" customWidth="1"/>
    <col min="11275" max="11275" width="0.6640625" style="14" customWidth="1"/>
    <col min="11276" max="11276" width="12.5" style="14" bestFit="1" customWidth="1"/>
    <col min="11277" max="11277" width="0.6640625" style="14" customWidth="1"/>
    <col min="11278" max="11278" width="14.33203125" style="14" bestFit="1" customWidth="1"/>
    <col min="11279" max="11279" width="0.6640625" style="14" customWidth="1"/>
    <col min="11280" max="11280" width="12" style="14" bestFit="1" customWidth="1"/>
    <col min="11281" max="11281" width="0.6640625" style="14" customWidth="1"/>
    <col min="11282" max="11282" width="9.6640625" style="14" bestFit="1" customWidth="1"/>
    <col min="11283" max="11283" width="0.6640625" style="14" customWidth="1"/>
    <col min="11284" max="11284" width="10.6640625" style="14" customWidth="1"/>
    <col min="11285" max="11285" width="0.6640625" style="14" customWidth="1"/>
    <col min="11286" max="11286" width="19.33203125" style="14" bestFit="1" customWidth="1"/>
    <col min="11287" max="11287" width="0.6640625" style="14" customWidth="1"/>
    <col min="11288" max="11288" width="12.33203125" style="14" bestFit="1" customWidth="1"/>
    <col min="11289" max="11289" width="0.6640625" style="14" customWidth="1"/>
    <col min="11290" max="11290" width="14.33203125" style="14" bestFit="1" customWidth="1"/>
    <col min="11291" max="11291" width="0.6640625" style="14" customWidth="1"/>
    <col min="11292" max="11292" width="13.5" style="14" bestFit="1" customWidth="1"/>
    <col min="11293" max="11293" width="0.6640625" style="14" customWidth="1"/>
    <col min="11294" max="11294" width="14.5" style="14" bestFit="1" customWidth="1"/>
    <col min="11295" max="11524" width="9.33203125" style="14"/>
    <col min="11525" max="11526" width="2.6640625" style="14" customWidth="1"/>
    <col min="11527" max="11527" width="30" style="14" customWidth="1"/>
    <col min="11528" max="11528" width="12.6640625" style="14" customWidth="1"/>
    <col min="11529" max="11529" width="0.6640625" style="14" customWidth="1"/>
    <col min="11530" max="11530" width="12.5" style="14" bestFit="1" customWidth="1"/>
    <col min="11531" max="11531" width="0.6640625" style="14" customWidth="1"/>
    <col min="11532" max="11532" width="12.5" style="14" bestFit="1" customWidth="1"/>
    <col min="11533" max="11533" width="0.6640625" style="14" customWidth="1"/>
    <col min="11534" max="11534" width="14.33203125" style="14" bestFit="1" customWidth="1"/>
    <col min="11535" max="11535" width="0.6640625" style="14" customWidth="1"/>
    <col min="11536" max="11536" width="12" style="14" bestFit="1" customWidth="1"/>
    <col min="11537" max="11537" width="0.6640625" style="14" customWidth="1"/>
    <col min="11538" max="11538" width="9.6640625" style="14" bestFit="1" customWidth="1"/>
    <col min="11539" max="11539" width="0.6640625" style="14" customWidth="1"/>
    <col min="11540" max="11540" width="10.6640625" style="14" customWidth="1"/>
    <col min="11541" max="11541" width="0.6640625" style="14" customWidth="1"/>
    <col min="11542" max="11542" width="19.33203125" style="14" bestFit="1" customWidth="1"/>
    <col min="11543" max="11543" width="0.6640625" style="14" customWidth="1"/>
    <col min="11544" max="11544" width="12.33203125" style="14" bestFit="1" customWidth="1"/>
    <col min="11545" max="11545" width="0.6640625" style="14" customWidth="1"/>
    <col min="11546" max="11546" width="14.33203125" style="14" bestFit="1" customWidth="1"/>
    <col min="11547" max="11547" width="0.6640625" style="14" customWidth="1"/>
    <col min="11548" max="11548" width="13.5" style="14" bestFit="1" customWidth="1"/>
    <col min="11549" max="11549" width="0.6640625" style="14" customWidth="1"/>
    <col min="11550" max="11550" width="14.5" style="14" bestFit="1" customWidth="1"/>
    <col min="11551" max="11780" width="9.33203125" style="14"/>
    <col min="11781" max="11782" width="2.6640625" style="14" customWidth="1"/>
    <col min="11783" max="11783" width="30" style="14" customWidth="1"/>
    <col min="11784" max="11784" width="12.6640625" style="14" customWidth="1"/>
    <col min="11785" max="11785" width="0.6640625" style="14" customWidth="1"/>
    <col min="11786" max="11786" width="12.5" style="14" bestFit="1" customWidth="1"/>
    <col min="11787" max="11787" width="0.6640625" style="14" customWidth="1"/>
    <col min="11788" max="11788" width="12.5" style="14" bestFit="1" customWidth="1"/>
    <col min="11789" max="11789" width="0.6640625" style="14" customWidth="1"/>
    <col min="11790" max="11790" width="14.33203125" style="14" bestFit="1" customWidth="1"/>
    <col min="11791" max="11791" width="0.6640625" style="14" customWidth="1"/>
    <col min="11792" max="11792" width="12" style="14" bestFit="1" customWidth="1"/>
    <col min="11793" max="11793" width="0.6640625" style="14" customWidth="1"/>
    <col min="11794" max="11794" width="9.6640625" style="14" bestFit="1" customWidth="1"/>
    <col min="11795" max="11795" width="0.6640625" style="14" customWidth="1"/>
    <col min="11796" max="11796" width="10.6640625" style="14" customWidth="1"/>
    <col min="11797" max="11797" width="0.6640625" style="14" customWidth="1"/>
    <col min="11798" max="11798" width="19.33203125" style="14" bestFit="1" customWidth="1"/>
    <col min="11799" max="11799" width="0.6640625" style="14" customWidth="1"/>
    <col min="11800" max="11800" width="12.33203125" style="14" bestFit="1" customWidth="1"/>
    <col min="11801" max="11801" width="0.6640625" style="14" customWidth="1"/>
    <col min="11802" max="11802" width="14.33203125" style="14" bestFit="1" customWidth="1"/>
    <col min="11803" max="11803" width="0.6640625" style="14" customWidth="1"/>
    <col min="11804" max="11804" width="13.5" style="14" bestFit="1" customWidth="1"/>
    <col min="11805" max="11805" width="0.6640625" style="14" customWidth="1"/>
    <col min="11806" max="11806" width="14.5" style="14" bestFit="1" customWidth="1"/>
    <col min="11807" max="12036" width="9.33203125" style="14"/>
    <col min="12037" max="12038" width="2.6640625" style="14" customWidth="1"/>
    <col min="12039" max="12039" width="30" style="14" customWidth="1"/>
    <col min="12040" max="12040" width="12.6640625" style="14" customWidth="1"/>
    <col min="12041" max="12041" width="0.6640625" style="14" customWidth="1"/>
    <col min="12042" max="12042" width="12.5" style="14" bestFit="1" customWidth="1"/>
    <col min="12043" max="12043" width="0.6640625" style="14" customWidth="1"/>
    <col min="12044" max="12044" width="12.5" style="14" bestFit="1" customWidth="1"/>
    <col min="12045" max="12045" width="0.6640625" style="14" customWidth="1"/>
    <col min="12046" max="12046" width="14.33203125" style="14" bestFit="1" customWidth="1"/>
    <col min="12047" max="12047" width="0.6640625" style="14" customWidth="1"/>
    <col min="12048" max="12048" width="12" style="14" bestFit="1" customWidth="1"/>
    <col min="12049" max="12049" width="0.6640625" style="14" customWidth="1"/>
    <col min="12050" max="12050" width="9.6640625" style="14" bestFit="1" customWidth="1"/>
    <col min="12051" max="12051" width="0.6640625" style="14" customWidth="1"/>
    <col min="12052" max="12052" width="10.6640625" style="14" customWidth="1"/>
    <col min="12053" max="12053" width="0.6640625" style="14" customWidth="1"/>
    <col min="12054" max="12054" width="19.33203125" style="14" bestFit="1" customWidth="1"/>
    <col min="12055" max="12055" width="0.6640625" style="14" customWidth="1"/>
    <col min="12056" max="12056" width="12.33203125" style="14" bestFit="1" customWidth="1"/>
    <col min="12057" max="12057" width="0.6640625" style="14" customWidth="1"/>
    <col min="12058" max="12058" width="14.33203125" style="14" bestFit="1" customWidth="1"/>
    <col min="12059" max="12059" width="0.6640625" style="14" customWidth="1"/>
    <col min="12060" max="12060" width="13.5" style="14" bestFit="1" customWidth="1"/>
    <col min="12061" max="12061" width="0.6640625" style="14" customWidth="1"/>
    <col min="12062" max="12062" width="14.5" style="14" bestFit="1" customWidth="1"/>
    <col min="12063" max="12292" width="9.33203125" style="14"/>
    <col min="12293" max="12294" width="2.6640625" style="14" customWidth="1"/>
    <col min="12295" max="12295" width="30" style="14" customWidth="1"/>
    <col min="12296" max="12296" width="12.6640625" style="14" customWidth="1"/>
    <col min="12297" max="12297" width="0.6640625" style="14" customWidth="1"/>
    <col min="12298" max="12298" width="12.5" style="14" bestFit="1" customWidth="1"/>
    <col min="12299" max="12299" width="0.6640625" style="14" customWidth="1"/>
    <col min="12300" max="12300" width="12.5" style="14" bestFit="1" customWidth="1"/>
    <col min="12301" max="12301" width="0.6640625" style="14" customWidth="1"/>
    <col min="12302" max="12302" width="14.33203125" style="14" bestFit="1" customWidth="1"/>
    <col min="12303" max="12303" width="0.6640625" style="14" customWidth="1"/>
    <col min="12304" max="12304" width="12" style="14" bestFit="1" customWidth="1"/>
    <col min="12305" max="12305" width="0.6640625" style="14" customWidth="1"/>
    <col min="12306" max="12306" width="9.6640625" style="14" bestFit="1" customWidth="1"/>
    <col min="12307" max="12307" width="0.6640625" style="14" customWidth="1"/>
    <col min="12308" max="12308" width="10.6640625" style="14" customWidth="1"/>
    <col min="12309" max="12309" width="0.6640625" style="14" customWidth="1"/>
    <col min="12310" max="12310" width="19.33203125" style="14" bestFit="1" customWidth="1"/>
    <col min="12311" max="12311" width="0.6640625" style="14" customWidth="1"/>
    <col min="12312" max="12312" width="12.33203125" style="14" bestFit="1" customWidth="1"/>
    <col min="12313" max="12313" width="0.6640625" style="14" customWidth="1"/>
    <col min="12314" max="12314" width="14.33203125" style="14" bestFit="1" customWidth="1"/>
    <col min="12315" max="12315" width="0.6640625" style="14" customWidth="1"/>
    <col min="12316" max="12316" width="13.5" style="14" bestFit="1" customWidth="1"/>
    <col min="12317" max="12317" width="0.6640625" style="14" customWidth="1"/>
    <col min="12318" max="12318" width="14.5" style="14" bestFit="1" customWidth="1"/>
    <col min="12319" max="12548" width="9.33203125" style="14"/>
    <col min="12549" max="12550" width="2.6640625" style="14" customWidth="1"/>
    <col min="12551" max="12551" width="30" style="14" customWidth="1"/>
    <col min="12552" max="12552" width="12.6640625" style="14" customWidth="1"/>
    <col min="12553" max="12553" width="0.6640625" style="14" customWidth="1"/>
    <col min="12554" max="12554" width="12.5" style="14" bestFit="1" customWidth="1"/>
    <col min="12555" max="12555" width="0.6640625" style="14" customWidth="1"/>
    <col min="12556" max="12556" width="12.5" style="14" bestFit="1" customWidth="1"/>
    <col min="12557" max="12557" width="0.6640625" style="14" customWidth="1"/>
    <col min="12558" max="12558" width="14.33203125" style="14" bestFit="1" customWidth="1"/>
    <col min="12559" max="12559" width="0.6640625" style="14" customWidth="1"/>
    <col min="12560" max="12560" width="12" style="14" bestFit="1" customWidth="1"/>
    <col min="12561" max="12561" width="0.6640625" style="14" customWidth="1"/>
    <col min="12562" max="12562" width="9.6640625" style="14" bestFit="1" customWidth="1"/>
    <col min="12563" max="12563" width="0.6640625" style="14" customWidth="1"/>
    <col min="12564" max="12564" width="10.6640625" style="14" customWidth="1"/>
    <col min="12565" max="12565" width="0.6640625" style="14" customWidth="1"/>
    <col min="12566" max="12566" width="19.33203125" style="14" bestFit="1" customWidth="1"/>
    <col min="12567" max="12567" width="0.6640625" style="14" customWidth="1"/>
    <col min="12568" max="12568" width="12.33203125" style="14" bestFit="1" customWidth="1"/>
    <col min="12569" max="12569" width="0.6640625" style="14" customWidth="1"/>
    <col min="12570" max="12570" width="14.33203125" style="14" bestFit="1" customWidth="1"/>
    <col min="12571" max="12571" width="0.6640625" style="14" customWidth="1"/>
    <col min="12572" max="12572" width="13.5" style="14" bestFit="1" customWidth="1"/>
    <col min="12573" max="12573" width="0.6640625" style="14" customWidth="1"/>
    <col min="12574" max="12574" width="14.5" style="14" bestFit="1" customWidth="1"/>
    <col min="12575" max="12804" width="9.33203125" style="14"/>
    <col min="12805" max="12806" width="2.6640625" style="14" customWidth="1"/>
    <col min="12807" max="12807" width="30" style="14" customWidth="1"/>
    <col min="12808" max="12808" width="12.6640625" style="14" customWidth="1"/>
    <col min="12809" max="12809" width="0.6640625" style="14" customWidth="1"/>
    <col min="12810" max="12810" width="12.5" style="14" bestFit="1" customWidth="1"/>
    <col min="12811" max="12811" width="0.6640625" style="14" customWidth="1"/>
    <col min="12812" max="12812" width="12.5" style="14" bestFit="1" customWidth="1"/>
    <col min="12813" max="12813" width="0.6640625" style="14" customWidth="1"/>
    <col min="12814" max="12814" width="14.33203125" style="14" bestFit="1" customWidth="1"/>
    <col min="12815" max="12815" width="0.6640625" style="14" customWidth="1"/>
    <col min="12816" max="12816" width="12" style="14" bestFit="1" customWidth="1"/>
    <col min="12817" max="12817" width="0.6640625" style="14" customWidth="1"/>
    <col min="12818" max="12818" width="9.6640625" style="14" bestFit="1" customWidth="1"/>
    <col min="12819" max="12819" width="0.6640625" style="14" customWidth="1"/>
    <col min="12820" max="12820" width="10.6640625" style="14" customWidth="1"/>
    <col min="12821" max="12821" width="0.6640625" style="14" customWidth="1"/>
    <col min="12822" max="12822" width="19.33203125" style="14" bestFit="1" customWidth="1"/>
    <col min="12823" max="12823" width="0.6640625" style="14" customWidth="1"/>
    <col min="12824" max="12824" width="12.33203125" style="14" bestFit="1" customWidth="1"/>
    <col min="12825" max="12825" width="0.6640625" style="14" customWidth="1"/>
    <col min="12826" max="12826" width="14.33203125" style="14" bestFit="1" customWidth="1"/>
    <col min="12827" max="12827" width="0.6640625" style="14" customWidth="1"/>
    <col min="12828" max="12828" width="13.5" style="14" bestFit="1" customWidth="1"/>
    <col min="12829" max="12829" width="0.6640625" style="14" customWidth="1"/>
    <col min="12830" max="12830" width="14.5" style="14" bestFit="1" customWidth="1"/>
    <col min="12831" max="13060" width="9.33203125" style="14"/>
    <col min="13061" max="13062" width="2.6640625" style="14" customWidth="1"/>
    <col min="13063" max="13063" width="30" style="14" customWidth="1"/>
    <col min="13064" max="13064" width="12.6640625" style="14" customWidth="1"/>
    <col min="13065" max="13065" width="0.6640625" style="14" customWidth="1"/>
    <col min="13066" max="13066" width="12.5" style="14" bestFit="1" customWidth="1"/>
    <col min="13067" max="13067" width="0.6640625" style="14" customWidth="1"/>
    <col min="13068" max="13068" width="12.5" style="14" bestFit="1" customWidth="1"/>
    <col min="13069" max="13069" width="0.6640625" style="14" customWidth="1"/>
    <col min="13070" max="13070" width="14.33203125" style="14" bestFit="1" customWidth="1"/>
    <col min="13071" max="13071" width="0.6640625" style="14" customWidth="1"/>
    <col min="13072" max="13072" width="12" style="14" bestFit="1" customWidth="1"/>
    <col min="13073" max="13073" width="0.6640625" style="14" customWidth="1"/>
    <col min="13074" max="13074" width="9.6640625" style="14" bestFit="1" customWidth="1"/>
    <col min="13075" max="13075" width="0.6640625" style="14" customWidth="1"/>
    <col min="13076" max="13076" width="10.6640625" style="14" customWidth="1"/>
    <col min="13077" max="13077" width="0.6640625" style="14" customWidth="1"/>
    <col min="13078" max="13078" width="19.33203125" style="14" bestFit="1" customWidth="1"/>
    <col min="13079" max="13079" width="0.6640625" style="14" customWidth="1"/>
    <col min="13080" max="13080" width="12.33203125" style="14" bestFit="1" customWidth="1"/>
    <col min="13081" max="13081" width="0.6640625" style="14" customWidth="1"/>
    <col min="13082" max="13082" width="14.33203125" style="14" bestFit="1" customWidth="1"/>
    <col min="13083" max="13083" width="0.6640625" style="14" customWidth="1"/>
    <col min="13084" max="13084" width="13.5" style="14" bestFit="1" customWidth="1"/>
    <col min="13085" max="13085" width="0.6640625" style="14" customWidth="1"/>
    <col min="13086" max="13086" width="14.5" style="14" bestFit="1" customWidth="1"/>
    <col min="13087" max="13316" width="9.33203125" style="14"/>
    <col min="13317" max="13318" width="2.6640625" style="14" customWidth="1"/>
    <col min="13319" max="13319" width="30" style="14" customWidth="1"/>
    <col min="13320" max="13320" width="12.6640625" style="14" customWidth="1"/>
    <col min="13321" max="13321" width="0.6640625" style="14" customWidth="1"/>
    <col min="13322" max="13322" width="12.5" style="14" bestFit="1" customWidth="1"/>
    <col min="13323" max="13323" width="0.6640625" style="14" customWidth="1"/>
    <col min="13324" max="13324" width="12.5" style="14" bestFit="1" customWidth="1"/>
    <col min="13325" max="13325" width="0.6640625" style="14" customWidth="1"/>
    <col min="13326" max="13326" width="14.33203125" style="14" bestFit="1" customWidth="1"/>
    <col min="13327" max="13327" width="0.6640625" style="14" customWidth="1"/>
    <col min="13328" max="13328" width="12" style="14" bestFit="1" customWidth="1"/>
    <col min="13329" max="13329" width="0.6640625" style="14" customWidth="1"/>
    <col min="13330" max="13330" width="9.6640625" style="14" bestFit="1" customWidth="1"/>
    <col min="13331" max="13331" width="0.6640625" style="14" customWidth="1"/>
    <col min="13332" max="13332" width="10.6640625" style="14" customWidth="1"/>
    <col min="13333" max="13333" width="0.6640625" style="14" customWidth="1"/>
    <col min="13334" max="13334" width="19.33203125" style="14" bestFit="1" customWidth="1"/>
    <col min="13335" max="13335" width="0.6640625" style="14" customWidth="1"/>
    <col min="13336" max="13336" width="12.33203125" style="14" bestFit="1" customWidth="1"/>
    <col min="13337" max="13337" width="0.6640625" style="14" customWidth="1"/>
    <col min="13338" max="13338" width="14.33203125" style="14" bestFit="1" customWidth="1"/>
    <col min="13339" max="13339" width="0.6640625" style="14" customWidth="1"/>
    <col min="13340" max="13340" width="13.5" style="14" bestFit="1" customWidth="1"/>
    <col min="13341" max="13341" width="0.6640625" style="14" customWidth="1"/>
    <col min="13342" max="13342" width="14.5" style="14" bestFit="1" customWidth="1"/>
    <col min="13343" max="13572" width="9.33203125" style="14"/>
    <col min="13573" max="13574" width="2.6640625" style="14" customWidth="1"/>
    <col min="13575" max="13575" width="30" style="14" customWidth="1"/>
    <col min="13576" max="13576" width="12.6640625" style="14" customWidth="1"/>
    <col min="13577" max="13577" width="0.6640625" style="14" customWidth="1"/>
    <col min="13578" max="13578" width="12.5" style="14" bestFit="1" customWidth="1"/>
    <col min="13579" max="13579" width="0.6640625" style="14" customWidth="1"/>
    <col min="13580" max="13580" width="12.5" style="14" bestFit="1" customWidth="1"/>
    <col min="13581" max="13581" width="0.6640625" style="14" customWidth="1"/>
    <col min="13582" max="13582" width="14.33203125" style="14" bestFit="1" customWidth="1"/>
    <col min="13583" max="13583" width="0.6640625" style="14" customWidth="1"/>
    <col min="13584" max="13584" width="12" style="14" bestFit="1" customWidth="1"/>
    <col min="13585" max="13585" width="0.6640625" style="14" customWidth="1"/>
    <col min="13586" max="13586" width="9.6640625" style="14" bestFit="1" customWidth="1"/>
    <col min="13587" max="13587" width="0.6640625" style="14" customWidth="1"/>
    <col min="13588" max="13588" width="10.6640625" style="14" customWidth="1"/>
    <col min="13589" max="13589" width="0.6640625" style="14" customWidth="1"/>
    <col min="13590" max="13590" width="19.33203125" style="14" bestFit="1" customWidth="1"/>
    <col min="13591" max="13591" width="0.6640625" style="14" customWidth="1"/>
    <col min="13592" max="13592" width="12.33203125" style="14" bestFit="1" customWidth="1"/>
    <col min="13593" max="13593" width="0.6640625" style="14" customWidth="1"/>
    <col min="13594" max="13594" width="14.33203125" style="14" bestFit="1" customWidth="1"/>
    <col min="13595" max="13595" width="0.6640625" style="14" customWidth="1"/>
    <col min="13596" max="13596" width="13.5" style="14" bestFit="1" customWidth="1"/>
    <col min="13597" max="13597" width="0.6640625" style="14" customWidth="1"/>
    <col min="13598" max="13598" width="14.5" style="14" bestFit="1" customWidth="1"/>
    <col min="13599" max="13828" width="9.33203125" style="14"/>
    <col min="13829" max="13830" width="2.6640625" style="14" customWidth="1"/>
    <col min="13831" max="13831" width="30" style="14" customWidth="1"/>
    <col min="13832" max="13832" width="12.6640625" style="14" customWidth="1"/>
    <col min="13833" max="13833" width="0.6640625" style="14" customWidth="1"/>
    <col min="13834" max="13834" width="12.5" style="14" bestFit="1" customWidth="1"/>
    <col min="13835" max="13835" width="0.6640625" style="14" customWidth="1"/>
    <col min="13836" max="13836" width="12.5" style="14" bestFit="1" customWidth="1"/>
    <col min="13837" max="13837" width="0.6640625" style="14" customWidth="1"/>
    <col min="13838" max="13838" width="14.33203125" style="14" bestFit="1" customWidth="1"/>
    <col min="13839" max="13839" width="0.6640625" style="14" customWidth="1"/>
    <col min="13840" max="13840" width="12" style="14" bestFit="1" customWidth="1"/>
    <col min="13841" max="13841" width="0.6640625" style="14" customWidth="1"/>
    <col min="13842" max="13842" width="9.6640625" style="14" bestFit="1" customWidth="1"/>
    <col min="13843" max="13843" width="0.6640625" style="14" customWidth="1"/>
    <col min="13844" max="13844" width="10.6640625" style="14" customWidth="1"/>
    <col min="13845" max="13845" width="0.6640625" style="14" customWidth="1"/>
    <col min="13846" max="13846" width="19.33203125" style="14" bestFit="1" customWidth="1"/>
    <col min="13847" max="13847" width="0.6640625" style="14" customWidth="1"/>
    <col min="13848" max="13848" width="12.33203125" style="14" bestFit="1" customWidth="1"/>
    <col min="13849" max="13849" width="0.6640625" style="14" customWidth="1"/>
    <col min="13850" max="13850" width="14.33203125" style="14" bestFit="1" customWidth="1"/>
    <col min="13851" max="13851" width="0.6640625" style="14" customWidth="1"/>
    <col min="13852" max="13852" width="13.5" style="14" bestFit="1" customWidth="1"/>
    <col min="13853" max="13853" width="0.6640625" style="14" customWidth="1"/>
    <col min="13854" max="13854" width="14.5" style="14" bestFit="1" customWidth="1"/>
    <col min="13855" max="14084" width="9.33203125" style="14"/>
    <col min="14085" max="14086" width="2.6640625" style="14" customWidth="1"/>
    <col min="14087" max="14087" width="30" style="14" customWidth="1"/>
    <col min="14088" max="14088" width="12.6640625" style="14" customWidth="1"/>
    <col min="14089" max="14089" width="0.6640625" style="14" customWidth="1"/>
    <col min="14090" max="14090" width="12.5" style="14" bestFit="1" customWidth="1"/>
    <col min="14091" max="14091" width="0.6640625" style="14" customWidth="1"/>
    <col min="14092" max="14092" width="12.5" style="14" bestFit="1" customWidth="1"/>
    <col min="14093" max="14093" width="0.6640625" style="14" customWidth="1"/>
    <col min="14094" max="14094" width="14.33203125" style="14" bestFit="1" customWidth="1"/>
    <col min="14095" max="14095" width="0.6640625" style="14" customWidth="1"/>
    <col min="14096" max="14096" width="12" style="14" bestFit="1" customWidth="1"/>
    <col min="14097" max="14097" width="0.6640625" style="14" customWidth="1"/>
    <col min="14098" max="14098" width="9.6640625" style="14" bestFit="1" customWidth="1"/>
    <col min="14099" max="14099" width="0.6640625" style="14" customWidth="1"/>
    <col min="14100" max="14100" width="10.6640625" style="14" customWidth="1"/>
    <col min="14101" max="14101" width="0.6640625" style="14" customWidth="1"/>
    <col min="14102" max="14102" width="19.33203125" style="14" bestFit="1" customWidth="1"/>
    <col min="14103" max="14103" width="0.6640625" style="14" customWidth="1"/>
    <col min="14104" max="14104" width="12.33203125" style="14" bestFit="1" customWidth="1"/>
    <col min="14105" max="14105" width="0.6640625" style="14" customWidth="1"/>
    <col min="14106" max="14106" width="14.33203125" style="14" bestFit="1" customWidth="1"/>
    <col min="14107" max="14107" width="0.6640625" style="14" customWidth="1"/>
    <col min="14108" max="14108" width="13.5" style="14" bestFit="1" customWidth="1"/>
    <col min="14109" max="14109" width="0.6640625" style="14" customWidth="1"/>
    <col min="14110" max="14110" width="14.5" style="14" bestFit="1" customWidth="1"/>
    <col min="14111" max="14340" width="9.33203125" style="14"/>
    <col min="14341" max="14342" width="2.6640625" style="14" customWidth="1"/>
    <col min="14343" max="14343" width="30" style="14" customWidth="1"/>
    <col min="14344" max="14344" width="12.6640625" style="14" customWidth="1"/>
    <col min="14345" max="14345" width="0.6640625" style="14" customWidth="1"/>
    <col min="14346" max="14346" width="12.5" style="14" bestFit="1" customWidth="1"/>
    <col min="14347" max="14347" width="0.6640625" style="14" customWidth="1"/>
    <col min="14348" max="14348" width="12.5" style="14" bestFit="1" customWidth="1"/>
    <col min="14349" max="14349" width="0.6640625" style="14" customWidth="1"/>
    <col min="14350" max="14350" width="14.33203125" style="14" bestFit="1" customWidth="1"/>
    <col min="14351" max="14351" width="0.6640625" style="14" customWidth="1"/>
    <col min="14352" max="14352" width="12" style="14" bestFit="1" customWidth="1"/>
    <col min="14353" max="14353" width="0.6640625" style="14" customWidth="1"/>
    <col min="14354" max="14354" width="9.6640625" style="14" bestFit="1" customWidth="1"/>
    <col min="14355" max="14355" width="0.6640625" style="14" customWidth="1"/>
    <col min="14356" max="14356" width="10.6640625" style="14" customWidth="1"/>
    <col min="14357" max="14357" width="0.6640625" style="14" customWidth="1"/>
    <col min="14358" max="14358" width="19.33203125" style="14" bestFit="1" customWidth="1"/>
    <col min="14359" max="14359" width="0.6640625" style="14" customWidth="1"/>
    <col min="14360" max="14360" width="12.33203125" style="14" bestFit="1" customWidth="1"/>
    <col min="14361" max="14361" width="0.6640625" style="14" customWidth="1"/>
    <col min="14362" max="14362" width="14.33203125" style="14" bestFit="1" customWidth="1"/>
    <col min="14363" max="14363" width="0.6640625" style="14" customWidth="1"/>
    <col min="14364" max="14364" width="13.5" style="14" bestFit="1" customWidth="1"/>
    <col min="14365" max="14365" width="0.6640625" style="14" customWidth="1"/>
    <col min="14366" max="14366" width="14.5" style="14" bestFit="1" customWidth="1"/>
    <col min="14367" max="14596" width="9.33203125" style="14"/>
    <col min="14597" max="14598" width="2.6640625" style="14" customWidth="1"/>
    <col min="14599" max="14599" width="30" style="14" customWidth="1"/>
    <col min="14600" max="14600" width="12.6640625" style="14" customWidth="1"/>
    <col min="14601" max="14601" width="0.6640625" style="14" customWidth="1"/>
    <col min="14602" max="14602" width="12.5" style="14" bestFit="1" customWidth="1"/>
    <col min="14603" max="14603" width="0.6640625" style="14" customWidth="1"/>
    <col min="14604" max="14604" width="12.5" style="14" bestFit="1" customWidth="1"/>
    <col min="14605" max="14605" width="0.6640625" style="14" customWidth="1"/>
    <col min="14606" max="14606" width="14.33203125" style="14" bestFit="1" customWidth="1"/>
    <col min="14607" max="14607" width="0.6640625" style="14" customWidth="1"/>
    <col min="14608" max="14608" width="12" style="14" bestFit="1" customWidth="1"/>
    <col min="14609" max="14609" width="0.6640625" style="14" customWidth="1"/>
    <col min="14610" max="14610" width="9.6640625" style="14" bestFit="1" customWidth="1"/>
    <col min="14611" max="14611" width="0.6640625" style="14" customWidth="1"/>
    <col min="14612" max="14612" width="10.6640625" style="14" customWidth="1"/>
    <col min="14613" max="14613" width="0.6640625" style="14" customWidth="1"/>
    <col min="14614" max="14614" width="19.33203125" style="14" bestFit="1" customWidth="1"/>
    <col min="14615" max="14615" width="0.6640625" style="14" customWidth="1"/>
    <col min="14616" max="14616" width="12.33203125" style="14" bestFit="1" customWidth="1"/>
    <col min="14617" max="14617" width="0.6640625" style="14" customWidth="1"/>
    <col min="14618" max="14618" width="14.33203125" style="14" bestFit="1" customWidth="1"/>
    <col min="14619" max="14619" width="0.6640625" style="14" customWidth="1"/>
    <col min="14620" max="14620" width="13.5" style="14" bestFit="1" customWidth="1"/>
    <col min="14621" max="14621" width="0.6640625" style="14" customWidth="1"/>
    <col min="14622" max="14622" width="14.5" style="14" bestFit="1" customWidth="1"/>
    <col min="14623" max="14852" width="9.33203125" style="14"/>
    <col min="14853" max="14854" width="2.6640625" style="14" customWidth="1"/>
    <col min="14855" max="14855" width="30" style="14" customWidth="1"/>
    <col min="14856" max="14856" width="12.6640625" style="14" customWidth="1"/>
    <col min="14857" max="14857" width="0.6640625" style="14" customWidth="1"/>
    <col min="14858" max="14858" width="12.5" style="14" bestFit="1" customWidth="1"/>
    <col min="14859" max="14859" width="0.6640625" style="14" customWidth="1"/>
    <col min="14860" max="14860" width="12.5" style="14" bestFit="1" customWidth="1"/>
    <col min="14861" max="14861" width="0.6640625" style="14" customWidth="1"/>
    <col min="14862" max="14862" width="14.33203125" style="14" bestFit="1" customWidth="1"/>
    <col min="14863" max="14863" width="0.6640625" style="14" customWidth="1"/>
    <col min="14864" max="14864" width="12" style="14" bestFit="1" customWidth="1"/>
    <col min="14865" max="14865" width="0.6640625" style="14" customWidth="1"/>
    <col min="14866" max="14866" width="9.6640625" style="14" bestFit="1" customWidth="1"/>
    <col min="14867" max="14867" width="0.6640625" style="14" customWidth="1"/>
    <col min="14868" max="14868" width="10.6640625" style="14" customWidth="1"/>
    <col min="14869" max="14869" width="0.6640625" style="14" customWidth="1"/>
    <col min="14870" max="14870" width="19.33203125" style="14" bestFit="1" customWidth="1"/>
    <col min="14871" max="14871" width="0.6640625" style="14" customWidth="1"/>
    <col min="14872" max="14872" width="12.33203125" style="14" bestFit="1" customWidth="1"/>
    <col min="14873" max="14873" width="0.6640625" style="14" customWidth="1"/>
    <col min="14874" max="14874" width="14.33203125" style="14" bestFit="1" customWidth="1"/>
    <col min="14875" max="14875" width="0.6640625" style="14" customWidth="1"/>
    <col min="14876" max="14876" width="13.5" style="14" bestFit="1" customWidth="1"/>
    <col min="14877" max="14877" width="0.6640625" style="14" customWidth="1"/>
    <col min="14878" max="14878" width="14.5" style="14" bestFit="1" customWidth="1"/>
    <col min="14879" max="15108" width="9.33203125" style="14"/>
    <col min="15109" max="15110" width="2.6640625" style="14" customWidth="1"/>
    <col min="15111" max="15111" width="30" style="14" customWidth="1"/>
    <col min="15112" max="15112" width="12.6640625" style="14" customWidth="1"/>
    <col min="15113" max="15113" width="0.6640625" style="14" customWidth="1"/>
    <col min="15114" max="15114" width="12.5" style="14" bestFit="1" customWidth="1"/>
    <col min="15115" max="15115" width="0.6640625" style="14" customWidth="1"/>
    <col min="15116" max="15116" width="12.5" style="14" bestFit="1" customWidth="1"/>
    <col min="15117" max="15117" width="0.6640625" style="14" customWidth="1"/>
    <col min="15118" max="15118" width="14.33203125" style="14" bestFit="1" customWidth="1"/>
    <col min="15119" max="15119" width="0.6640625" style="14" customWidth="1"/>
    <col min="15120" max="15120" width="12" style="14" bestFit="1" customWidth="1"/>
    <col min="15121" max="15121" width="0.6640625" style="14" customWidth="1"/>
    <col min="15122" max="15122" width="9.6640625" style="14" bestFit="1" customWidth="1"/>
    <col min="15123" max="15123" width="0.6640625" style="14" customWidth="1"/>
    <col min="15124" max="15124" width="10.6640625" style="14" customWidth="1"/>
    <col min="15125" max="15125" width="0.6640625" style="14" customWidth="1"/>
    <col min="15126" max="15126" width="19.33203125" style="14" bestFit="1" customWidth="1"/>
    <col min="15127" max="15127" width="0.6640625" style="14" customWidth="1"/>
    <col min="15128" max="15128" width="12.33203125" style="14" bestFit="1" customWidth="1"/>
    <col min="15129" max="15129" width="0.6640625" style="14" customWidth="1"/>
    <col min="15130" max="15130" width="14.33203125" style="14" bestFit="1" customWidth="1"/>
    <col min="15131" max="15131" width="0.6640625" style="14" customWidth="1"/>
    <col min="15132" max="15132" width="13.5" style="14" bestFit="1" customWidth="1"/>
    <col min="15133" max="15133" width="0.6640625" style="14" customWidth="1"/>
    <col min="15134" max="15134" width="14.5" style="14" bestFit="1" customWidth="1"/>
    <col min="15135" max="15364" width="9.33203125" style="14"/>
    <col min="15365" max="15366" width="2.6640625" style="14" customWidth="1"/>
    <col min="15367" max="15367" width="30" style="14" customWidth="1"/>
    <col min="15368" max="15368" width="12.6640625" style="14" customWidth="1"/>
    <col min="15369" max="15369" width="0.6640625" style="14" customWidth="1"/>
    <col min="15370" max="15370" width="12.5" style="14" bestFit="1" customWidth="1"/>
    <col min="15371" max="15371" width="0.6640625" style="14" customWidth="1"/>
    <col min="15372" max="15372" width="12.5" style="14" bestFit="1" customWidth="1"/>
    <col min="15373" max="15373" width="0.6640625" style="14" customWidth="1"/>
    <col min="15374" max="15374" width="14.33203125" style="14" bestFit="1" customWidth="1"/>
    <col min="15375" max="15375" width="0.6640625" style="14" customWidth="1"/>
    <col min="15376" max="15376" width="12" style="14" bestFit="1" customWidth="1"/>
    <col min="15377" max="15377" width="0.6640625" style="14" customWidth="1"/>
    <col min="15378" max="15378" width="9.6640625" style="14" bestFit="1" customWidth="1"/>
    <col min="15379" max="15379" width="0.6640625" style="14" customWidth="1"/>
    <col min="15380" max="15380" width="10.6640625" style="14" customWidth="1"/>
    <col min="15381" max="15381" width="0.6640625" style="14" customWidth="1"/>
    <col min="15382" max="15382" width="19.33203125" style="14" bestFit="1" customWidth="1"/>
    <col min="15383" max="15383" width="0.6640625" style="14" customWidth="1"/>
    <col min="15384" max="15384" width="12.33203125" style="14" bestFit="1" customWidth="1"/>
    <col min="15385" max="15385" width="0.6640625" style="14" customWidth="1"/>
    <col min="15386" max="15386" width="14.33203125" style="14" bestFit="1" customWidth="1"/>
    <col min="15387" max="15387" width="0.6640625" style="14" customWidth="1"/>
    <col min="15388" max="15388" width="13.5" style="14" bestFit="1" customWidth="1"/>
    <col min="15389" max="15389" width="0.6640625" style="14" customWidth="1"/>
    <col min="15390" max="15390" width="14.5" style="14" bestFit="1" customWidth="1"/>
    <col min="15391" max="15620" width="9.33203125" style="14"/>
    <col min="15621" max="15622" width="2.6640625" style="14" customWidth="1"/>
    <col min="15623" max="15623" width="30" style="14" customWidth="1"/>
    <col min="15624" max="15624" width="12.6640625" style="14" customWidth="1"/>
    <col min="15625" max="15625" width="0.6640625" style="14" customWidth="1"/>
    <col min="15626" max="15626" width="12.5" style="14" bestFit="1" customWidth="1"/>
    <col min="15627" max="15627" width="0.6640625" style="14" customWidth="1"/>
    <col min="15628" max="15628" width="12.5" style="14" bestFit="1" customWidth="1"/>
    <col min="15629" max="15629" width="0.6640625" style="14" customWidth="1"/>
    <col min="15630" max="15630" width="14.33203125" style="14" bestFit="1" customWidth="1"/>
    <col min="15631" max="15631" width="0.6640625" style="14" customWidth="1"/>
    <col min="15632" max="15632" width="12" style="14" bestFit="1" customWidth="1"/>
    <col min="15633" max="15633" width="0.6640625" style="14" customWidth="1"/>
    <col min="15634" max="15634" width="9.6640625" style="14" bestFit="1" customWidth="1"/>
    <col min="15635" max="15635" width="0.6640625" style="14" customWidth="1"/>
    <col min="15636" max="15636" width="10.6640625" style="14" customWidth="1"/>
    <col min="15637" max="15637" width="0.6640625" style="14" customWidth="1"/>
    <col min="15638" max="15638" width="19.33203125" style="14" bestFit="1" customWidth="1"/>
    <col min="15639" max="15639" width="0.6640625" style="14" customWidth="1"/>
    <col min="15640" max="15640" width="12.33203125" style="14" bestFit="1" customWidth="1"/>
    <col min="15641" max="15641" width="0.6640625" style="14" customWidth="1"/>
    <col min="15642" max="15642" width="14.33203125" style="14" bestFit="1" customWidth="1"/>
    <col min="15643" max="15643" width="0.6640625" style="14" customWidth="1"/>
    <col min="15644" max="15644" width="13.5" style="14" bestFit="1" customWidth="1"/>
    <col min="15645" max="15645" width="0.6640625" style="14" customWidth="1"/>
    <col min="15646" max="15646" width="14.5" style="14" bestFit="1" customWidth="1"/>
    <col min="15647" max="15876" width="9.33203125" style="14"/>
    <col min="15877" max="15878" width="2.6640625" style="14" customWidth="1"/>
    <col min="15879" max="15879" width="30" style="14" customWidth="1"/>
    <col min="15880" max="15880" width="12.6640625" style="14" customWidth="1"/>
    <col min="15881" max="15881" width="0.6640625" style="14" customWidth="1"/>
    <col min="15882" max="15882" width="12.5" style="14" bestFit="1" customWidth="1"/>
    <col min="15883" max="15883" width="0.6640625" style="14" customWidth="1"/>
    <col min="15884" max="15884" width="12.5" style="14" bestFit="1" customWidth="1"/>
    <col min="15885" max="15885" width="0.6640625" style="14" customWidth="1"/>
    <col min="15886" max="15886" width="14.33203125" style="14" bestFit="1" customWidth="1"/>
    <col min="15887" max="15887" width="0.6640625" style="14" customWidth="1"/>
    <col min="15888" max="15888" width="12" style="14" bestFit="1" customWidth="1"/>
    <col min="15889" max="15889" width="0.6640625" style="14" customWidth="1"/>
    <col min="15890" max="15890" width="9.6640625" style="14" bestFit="1" customWidth="1"/>
    <col min="15891" max="15891" width="0.6640625" style="14" customWidth="1"/>
    <col min="15892" max="15892" width="10.6640625" style="14" customWidth="1"/>
    <col min="15893" max="15893" width="0.6640625" style="14" customWidth="1"/>
    <col min="15894" max="15894" width="19.33203125" style="14" bestFit="1" customWidth="1"/>
    <col min="15895" max="15895" width="0.6640625" style="14" customWidth="1"/>
    <col min="15896" max="15896" width="12.33203125" style="14" bestFit="1" customWidth="1"/>
    <col min="15897" max="15897" width="0.6640625" style="14" customWidth="1"/>
    <col min="15898" max="15898" width="14.33203125" style="14" bestFit="1" customWidth="1"/>
    <col min="15899" max="15899" width="0.6640625" style="14" customWidth="1"/>
    <col min="15900" max="15900" width="13.5" style="14" bestFit="1" customWidth="1"/>
    <col min="15901" max="15901" width="0.6640625" style="14" customWidth="1"/>
    <col min="15902" max="15902" width="14.5" style="14" bestFit="1" customWidth="1"/>
    <col min="15903" max="16132" width="9.33203125" style="14"/>
    <col min="16133" max="16134" width="2.6640625" style="14" customWidth="1"/>
    <col min="16135" max="16135" width="30" style="14" customWidth="1"/>
    <col min="16136" max="16136" width="12.6640625" style="14" customWidth="1"/>
    <col min="16137" max="16137" width="0.6640625" style="14" customWidth="1"/>
    <col min="16138" max="16138" width="12.5" style="14" bestFit="1" customWidth="1"/>
    <col min="16139" max="16139" width="0.6640625" style="14" customWidth="1"/>
    <col min="16140" max="16140" width="12.5" style="14" bestFit="1" customWidth="1"/>
    <col min="16141" max="16141" width="0.6640625" style="14" customWidth="1"/>
    <col min="16142" max="16142" width="14.33203125" style="14" bestFit="1" customWidth="1"/>
    <col min="16143" max="16143" width="0.6640625" style="14" customWidth="1"/>
    <col min="16144" max="16144" width="12" style="14" bestFit="1" customWidth="1"/>
    <col min="16145" max="16145" width="0.6640625" style="14" customWidth="1"/>
    <col min="16146" max="16146" width="9.6640625" style="14" bestFit="1" customWidth="1"/>
    <col min="16147" max="16147" width="0.6640625" style="14" customWidth="1"/>
    <col min="16148" max="16148" width="10.6640625" style="14" customWidth="1"/>
    <col min="16149" max="16149" width="0.6640625" style="14" customWidth="1"/>
    <col min="16150" max="16150" width="19.33203125" style="14" bestFit="1" customWidth="1"/>
    <col min="16151" max="16151" width="0.6640625" style="14" customWidth="1"/>
    <col min="16152" max="16152" width="12.33203125" style="14" bestFit="1" customWidth="1"/>
    <col min="16153" max="16153" width="0.6640625" style="14" customWidth="1"/>
    <col min="16154" max="16154" width="14.33203125" style="14" bestFit="1" customWidth="1"/>
    <col min="16155" max="16155" width="0.6640625" style="14" customWidth="1"/>
    <col min="16156" max="16156" width="13.5" style="14" bestFit="1" customWidth="1"/>
    <col min="16157" max="16157" width="0.6640625" style="14" customWidth="1"/>
    <col min="16158" max="16158" width="14.5" style="14" bestFit="1" customWidth="1"/>
    <col min="16159" max="16384" width="9.33203125" style="14"/>
  </cols>
  <sheetData>
    <row r="1" spans="1:31" s="2" customFormat="1" ht="20.25" customHeight="1">
      <c r="A1" s="637" t="s">
        <v>183</v>
      </c>
      <c r="B1" s="637"/>
      <c r="C1" s="638"/>
      <c r="D1" s="63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1" s="2" customFormat="1" ht="16.5">
      <c r="A2" s="637" t="s">
        <v>163</v>
      </c>
      <c r="B2" s="637"/>
      <c r="C2" s="638"/>
      <c r="D2" s="638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1" s="2" customFormat="1" ht="16.5">
      <c r="A3" s="639" t="s">
        <v>585</v>
      </c>
      <c r="B3" s="639"/>
      <c r="C3" s="640"/>
      <c r="D3" s="640"/>
      <c r="E3" s="641"/>
      <c r="F3" s="641"/>
      <c r="G3" s="641"/>
      <c r="H3" s="641"/>
      <c r="I3" s="641"/>
      <c r="J3" s="641"/>
      <c r="K3" s="641"/>
      <c r="L3" s="641"/>
      <c r="M3" s="641"/>
      <c r="N3" s="641"/>
      <c r="O3" s="641"/>
      <c r="P3" s="641"/>
      <c r="Q3" s="641"/>
      <c r="R3" s="641"/>
      <c r="S3" s="641"/>
      <c r="T3" s="641"/>
      <c r="U3" s="641"/>
      <c r="V3" s="641"/>
      <c r="W3" s="641"/>
      <c r="X3" s="641"/>
      <c r="Y3" s="641"/>
      <c r="Z3" s="641"/>
      <c r="AA3" s="641"/>
      <c r="AB3" s="641"/>
      <c r="AC3" s="641"/>
      <c r="AD3" s="641"/>
    </row>
    <row r="4" spans="1:31" ht="15.95" customHeight="1">
      <c r="A4" s="18"/>
      <c r="B4" s="18"/>
      <c r="C4" s="19"/>
      <c r="D4" s="19"/>
      <c r="E4" s="20"/>
      <c r="F4" s="15"/>
      <c r="G4" s="20"/>
      <c r="H4" s="15"/>
      <c r="I4" s="20"/>
      <c r="J4" s="15"/>
      <c r="K4" s="20"/>
      <c r="L4" s="15"/>
      <c r="M4" s="20"/>
      <c r="N4" s="15"/>
      <c r="O4" s="20"/>
      <c r="P4" s="15"/>
      <c r="Q4" s="20"/>
      <c r="R4" s="15"/>
      <c r="S4" s="15"/>
      <c r="T4" s="15"/>
      <c r="U4" s="15"/>
      <c r="V4" s="15"/>
      <c r="W4" s="20"/>
      <c r="X4" s="15"/>
      <c r="Y4" s="20"/>
      <c r="Z4" s="15"/>
      <c r="AA4" s="20"/>
      <c r="AB4" s="15"/>
      <c r="AC4" s="20"/>
      <c r="AD4" s="15"/>
    </row>
    <row r="5" spans="1:31" s="2" customFormat="1" ht="15.95" customHeight="1">
      <c r="A5" s="3"/>
      <c r="B5" s="3"/>
      <c r="F5" s="617" t="s">
        <v>103</v>
      </c>
      <c r="G5" s="617"/>
      <c r="H5" s="617"/>
      <c r="I5" s="617"/>
      <c r="J5" s="617"/>
      <c r="K5" s="617"/>
      <c r="L5" s="617"/>
      <c r="M5" s="617"/>
      <c r="N5" s="617"/>
      <c r="O5" s="617"/>
      <c r="P5" s="617"/>
      <c r="Q5" s="617"/>
      <c r="R5" s="617"/>
      <c r="S5" s="617"/>
      <c r="T5" s="617"/>
      <c r="U5" s="617"/>
      <c r="V5" s="617"/>
      <c r="W5" s="617"/>
      <c r="X5" s="617"/>
      <c r="Y5" s="617"/>
      <c r="Z5" s="617"/>
      <c r="AA5" s="617"/>
      <c r="AB5" s="617"/>
      <c r="AC5" s="617"/>
      <c r="AD5" s="617"/>
    </row>
    <row r="6" spans="1:31" s="2" customFormat="1" ht="15.95" customHeight="1">
      <c r="A6" s="3"/>
      <c r="B6" s="3"/>
      <c r="F6" s="618" t="s">
        <v>164</v>
      </c>
      <c r="G6" s="618"/>
      <c r="H6" s="618"/>
      <c r="I6" s="618"/>
      <c r="J6" s="618"/>
      <c r="K6" s="618"/>
      <c r="L6" s="618"/>
      <c r="M6" s="618"/>
      <c r="N6" s="618"/>
      <c r="O6" s="618"/>
      <c r="P6" s="618"/>
      <c r="Q6" s="618"/>
      <c r="R6" s="618"/>
      <c r="S6" s="618"/>
      <c r="T6" s="618"/>
      <c r="U6" s="618"/>
      <c r="V6" s="618"/>
      <c r="W6" s="618"/>
      <c r="X6" s="618"/>
      <c r="Y6" s="618"/>
      <c r="Z6" s="618"/>
      <c r="AA6" s="4"/>
      <c r="AB6" s="4"/>
      <c r="AC6" s="4"/>
      <c r="AD6" s="4"/>
    </row>
    <row r="7" spans="1:31" s="2" customFormat="1" ht="15.95" customHeight="1">
      <c r="A7" s="3"/>
      <c r="B7" s="3"/>
      <c r="E7" s="4"/>
      <c r="F7" s="4"/>
      <c r="G7" s="4"/>
      <c r="H7" s="4"/>
      <c r="I7" s="4"/>
      <c r="J7" s="4"/>
      <c r="K7" s="4"/>
      <c r="L7" s="4"/>
      <c r="M7" s="4"/>
      <c r="N7" s="618" t="s">
        <v>159</v>
      </c>
      <c r="O7" s="618"/>
      <c r="P7" s="618"/>
      <c r="Q7" s="618"/>
      <c r="R7" s="618"/>
      <c r="S7" s="618"/>
      <c r="T7" s="618"/>
      <c r="U7" s="618"/>
      <c r="V7" s="618"/>
      <c r="W7" s="618"/>
      <c r="X7" s="618"/>
      <c r="Y7" s="4"/>
      <c r="Z7" s="5"/>
      <c r="AA7" s="4"/>
      <c r="AB7" s="4"/>
      <c r="AC7" s="4"/>
      <c r="AD7" s="4"/>
    </row>
    <row r="8" spans="1:31" s="2" customFormat="1" ht="15.95" customHeight="1">
      <c r="A8" s="3"/>
      <c r="B8" s="3"/>
      <c r="E8" s="4"/>
      <c r="F8" s="4"/>
      <c r="G8" s="4"/>
      <c r="H8" s="4"/>
      <c r="I8" s="4"/>
      <c r="J8" s="4"/>
      <c r="K8" s="4"/>
      <c r="L8" s="4"/>
      <c r="M8" s="4"/>
      <c r="N8" s="618" t="s">
        <v>726</v>
      </c>
      <c r="O8" s="618"/>
      <c r="P8" s="618"/>
      <c r="Q8" s="618"/>
      <c r="R8" s="618"/>
      <c r="S8" s="618"/>
      <c r="T8" s="618"/>
      <c r="U8" s="642"/>
      <c r="V8" s="642"/>
      <c r="W8" s="569"/>
      <c r="X8" s="569"/>
      <c r="Y8" s="4"/>
      <c r="Z8" s="5"/>
      <c r="AA8" s="4"/>
      <c r="AB8" s="4"/>
      <c r="AC8" s="4"/>
      <c r="AD8" s="4"/>
    </row>
    <row r="9" spans="1:31" s="2" customFormat="1" ht="15.95" customHeight="1">
      <c r="A9" s="3"/>
      <c r="B9" s="3"/>
      <c r="E9" s="7"/>
      <c r="F9" s="6"/>
      <c r="G9" s="7"/>
      <c r="H9" s="6"/>
      <c r="I9" s="7"/>
      <c r="J9" s="619" t="s">
        <v>41</v>
      </c>
      <c r="K9" s="619"/>
      <c r="L9" s="619"/>
      <c r="M9" s="7"/>
      <c r="N9" s="4"/>
      <c r="O9" s="4"/>
      <c r="P9" s="9" t="s">
        <v>92</v>
      </c>
      <c r="Q9" s="4"/>
      <c r="R9" s="9"/>
      <c r="S9" s="9"/>
      <c r="T9" s="9"/>
      <c r="U9" s="9"/>
      <c r="V9" s="132" t="s">
        <v>612</v>
      </c>
      <c r="W9" s="7"/>
      <c r="X9" s="6" t="s">
        <v>70</v>
      </c>
      <c r="Y9" s="7"/>
      <c r="Z9" s="6" t="s">
        <v>70</v>
      </c>
      <c r="AA9" s="7"/>
      <c r="AB9" s="7"/>
      <c r="AC9" s="7"/>
      <c r="AD9" s="5"/>
    </row>
    <row r="10" spans="1:31" s="2" customFormat="1" ht="15.95" customHeight="1">
      <c r="A10" s="3"/>
      <c r="B10" s="3"/>
      <c r="E10" s="7"/>
      <c r="F10" s="6"/>
      <c r="G10" s="7"/>
      <c r="H10" s="6"/>
      <c r="I10" s="7"/>
      <c r="J10" s="7" t="s">
        <v>72</v>
      </c>
      <c r="K10" s="8"/>
      <c r="L10" s="8"/>
      <c r="M10" s="7"/>
      <c r="N10" s="4" t="s">
        <v>69</v>
      </c>
      <c r="O10" s="4"/>
      <c r="P10" s="4" t="s">
        <v>98</v>
      </c>
      <c r="Q10" s="4"/>
      <c r="R10" s="4" t="s">
        <v>493</v>
      </c>
      <c r="S10" s="4"/>
      <c r="T10" s="132" t="s">
        <v>609</v>
      </c>
      <c r="U10" s="4"/>
      <c r="V10" s="132" t="s">
        <v>75</v>
      </c>
      <c r="W10" s="7"/>
      <c r="X10" s="6" t="s">
        <v>74</v>
      </c>
      <c r="Y10" s="7"/>
      <c r="Z10" s="6" t="s">
        <v>71</v>
      </c>
      <c r="AA10" s="7"/>
      <c r="AB10" s="7" t="s">
        <v>75</v>
      </c>
      <c r="AC10" s="7"/>
    </row>
    <row r="11" spans="1:31" s="2" customFormat="1" ht="15.95" customHeight="1">
      <c r="A11" s="3"/>
      <c r="B11" s="3"/>
      <c r="E11" s="7"/>
      <c r="F11" s="6" t="s">
        <v>76</v>
      </c>
      <c r="G11" s="7"/>
      <c r="H11" s="6" t="s">
        <v>77</v>
      </c>
      <c r="I11" s="7"/>
      <c r="J11" s="7" t="s">
        <v>78</v>
      </c>
      <c r="K11" s="7"/>
      <c r="L11" s="7"/>
      <c r="M11" s="7"/>
      <c r="N11" s="6" t="s">
        <v>79</v>
      </c>
      <c r="O11" s="7"/>
      <c r="P11" s="6" t="s">
        <v>73</v>
      </c>
      <c r="Q11" s="7"/>
      <c r="R11" s="6" t="s">
        <v>494</v>
      </c>
      <c r="S11" s="6"/>
      <c r="T11" s="132" t="s">
        <v>610</v>
      </c>
      <c r="U11" s="6"/>
      <c r="V11" s="134" t="s">
        <v>613</v>
      </c>
      <c r="W11" s="7"/>
      <c r="X11" s="6" t="s">
        <v>80</v>
      </c>
      <c r="Y11" s="7"/>
      <c r="Z11" s="6" t="s">
        <v>165</v>
      </c>
      <c r="AA11" s="7"/>
      <c r="AB11" s="7" t="s">
        <v>81</v>
      </c>
      <c r="AC11" s="7"/>
      <c r="AD11" s="7" t="s">
        <v>70</v>
      </c>
    </row>
    <row r="12" spans="1:31" s="2" customFormat="1" ht="15.95" customHeight="1">
      <c r="A12" s="3"/>
      <c r="B12" s="3"/>
      <c r="E12" s="8"/>
      <c r="F12" s="4" t="s">
        <v>82</v>
      </c>
      <c r="G12" s="8"/>
      <c r="H12" s="4" t="s">
        <v>83</v>
      </c>
      <c r="I12" s="8"/>
      <c r="J12" s="8" t="s">
        <v>84</v>
      </c>
      <c r="K12" s="8"/>
      <c r="L12" s="8" t="s">
        <v>43</v>
      </c>
      <c r="M12" s="8"/>
      <c r="N12" s="4" t="s">
        <v>85</v>
      </c>
      <c r="O12" s="8"/>
      <c r="P12" s="4" t="s">
        <v>11</v>
      </c>
      <c r="Q12" s="8"/>
      <c r="R12" s="4" t="s">
        <v>495</v>
      </c>
      <c r="S12" s="4"/>
      <c r="T12" s="134" t="s">
        <v>611</v>
      </c>
      <c r="U12" s="4"/>
      <c r="V12" s="134" t="s">
        <v>614</v>
      </c>
      <c r="W12" s="8"/>
      <c r="X12" s="4" t="s">
        <v>608</v>
      </c>
      <c r="Y12" s="8"/>
      <c r="Z12" s="8" t="s">
        <v>86</v>
      </c>
      <c r="AA12" s="8"/>
      <c r="AB12" s="8" t="s">
        <v>87</v>
      </c>
      <c r="AC12" s="8"/>
      <c r="AD12" s="8" t="s">
        <v>162</v>
      </c>
    </row>
    <row r="13" spans="1:31" s="2" customFormat="1" ht="15.95" customHeight="1">
      <c r="A13" s="3"/>
      <c r="B13" s="3"/>
      <c r="D13" s="67" t="s">
        <v>2</v>
      </c>
      <c r="E13" s="7"/>
      <c r="F13" s="10" t="s">
        <v>3</v>
      </c>
      <c r="G13" s="7"/>
      <c r="H13" s="10" t="s">
        <v>3</v>
      </c>
      <c r="I13" s="7"/>
      <c r="J13" s="10" t="s">
        <v>3</v>
      </c>
      <c r="K13" s="7"/>
      <c r="L13" s="10" t="s">
        <v>3</v>
      </c>
      <c r="M13" s="7"/>
      <c r="N13" s="10" t="s">
        <v>3</v>
      </c>
      <c r="O13" s="7"/>
      <c r="P13" s="10" t="s">
        <v>3</v>
      </c>
      <c r="Q13" s="7"/>
      <c r="R13" s="10" t="s">
        <v>3</v>
      </c>
      <c r="S13" s="10"/>
      <c r="T13" s="138" t="s">
        <v>3</v>
      </c>
      <c r="U13" s="4"/>
      <c r="V13" s="138" t="s">
        <v>3</v>
      </c>
      <c r="W13" s="7"/>
      <c r="X13" s="10" t="s">
        <v>3</v>
      </c>
      <c r="Y13" s="7"/>
      <c r="Z13" s="10" t="s">
        <v>3</v>
      </c>
      <c r="AA13" s="7"/>
      <c r="AB13" s="10" t="s">
        <v>3</v>
      </c>
      <c r="AC13" s="7"/>
      <c r="AD13" s="10" t="s">
        <v>3</v>
      </c>
    </row>
    <row r="14" spans="1:31" s="2" customFormat="1" ht="6" customHeight="1">
      <c r="A14" s="3"/>
      <c r="B14" s="3"/>
      <c r="E14" s="11"/>
      <c r="F14" s="1"/>
      <c r="G14" s="11"/>
      <c r="H14" s="1"/>
      <c r="I14" s="11"/>
      <c r="J14" s="11"/>
      <c r="K14" s="11"/>
      <c r="L14" s="11"/>
      <c r="M14" s="11"/>
      <c r="N14" s="1"/>
      <c r="O14" s="11"/>
      <c r="P14" s="1"/>
      <c r="Q14" s="11"/>
      <c r="R14" s="1"/>
      <c r="S14" s="1"/>
      <c r="T14" s="1"/>
      <c r="U14" s="1"/>
      <c r="V14" s="1"/>
      <c r="W14" s="11"/>
      <c r="X14" s="1"/>
      <c r="Y14" s="11"/>
      <c r="Z14" s="11"/>
      <c r="AA14" s="11"/>
      <c r="AB14" s="11"/>
      <c r="AC14" s="11"/>
      <c r="AD14" s="11"/>
    </row>
    <row r="15" spans="1:31" ht="15.95" customHeight="1">
      <c r="A15" s="12" t="s">
        <v>155</v>
      </c>
      <c r="E15" s="16"/>
      <c r="F15" s="15">
        <v>3882074476</v>
      </c>
      <c r="G15" s="16"/>
      <c r="H15" s="15">
        <v>438704620</v>
      </c>
      <c r="I15" s="16"/>
      <c r="J15" s="15">
        <v>600000000</v>
      </c>
      <c r="K15" s="16"/>
      <c r="L15" s="15">
        <v>9073902779</v>
      </c>
      <c r="M15" s="16"/>
      <c r="N15" s="15">
        <v>-30740941</v>
      </c>
      <c r="O15" s="16"/>
      <c r="P15" s="15">
        <v>844954</v>
      </c>
      <c r="Q15" s="16"/>
      <c r="R15" s="15">
        <v>0</v>
      </c>
      <c r="S15" s="15"/>
      <c r="T15" s="15">
        <v>0</v>
      </c>
      <c r="U15" s="15"/>
      <c r="V15" s="15">
        <v>0</v>
      </c>
      <c r="W15" s="16"/>
      <c r="X15" s="15">
        <f>SUM(N15:W15)</f>
        <v>-29895987</v>
      </c>
      <c r="Y15" s="16"/>
      <c r="Z15" s="15">
        <f>SUM(F15:V15)</f>
        <v>13964785888</v>
      </c>
      <c r="AA15" s="16"/>
      <c r="AB15" s="15">
        <v>329856036</v>
      </c>
      <c r="AC15" s="16"/>
      <c r="AD15" s="17">
        <f>SUM(Z15:AC15)</f>
        <v>14294641924</v>
      </c>
      <c r="AE15" s="643"/>
    </row>
    <row r="16" spans="1:31" ht="15.95" customHeight="1">
      <c r="A16" s="18" t="s">
        <v>91</v>
      </c>
      <c r="B16" s="18"/>
      <c r="C16" s="19"/>
      <c r="D16" s="119">
        <v>28</v>
      </c>
      <c r="F16" s="17">
        <v>0</v>
      </c>
      <c r="G16" s="16"/>
      <c r="H16" s="17">
        <v>0</v>
      </c>
      <c r="I16" s="16"/>
      <c r="J16" s="17">
        <v>0</v>
      </c>
      <c r="K16" s="16"/>
      <c r="L16" s="15">
        <v>-1015149794</v>
      </c>
      <c r="M16" s="16"/>
      <c r="N16" s="15">
        <v>0</v>
      </c>
      <c r="O16" s="16"/>
      <c r="P16" s="15">
        <v>0</v>
      </c>
      <c r="Q16" s="16"/>
      <c r="R16" s="15">
        <v>0</v>
      </c>
      <c r="S16" s="15"/>
      <c r="T16" s="15">
        <v>0</v>
      </c>
      <c r="U16" s="15"/>
      <c r="V16" s="15">
        <v>0</v>
      </c>
      <c r="W16" s="16"/>
      <c r="X16" s="15">
        <f>SUM(N16:W16)</f>
        <v>0</v>
      </c>
      <c r="Y16" s="16"/>
      <c r="Z16" s="15">
        <f>SUM(F16:V16)</f>
        <v>-1015149794</v>
      </c>
      <c r="AA16" s="16"/>
      <c r="AB16" s="17">
        <v>0</v>
      </c>
      <c r="AC16" s="16"/>
      <c r="AD16" s="17">
        <f>SUM(Z16:AC16)</f>
        <v>-1015149794</v>
      </c>
    </row>
    <row r="17" spans="1:31" s="2" customFormat="1" ht="15.95" customHeight="1">
      <c r="A17" s="18" t="s">
        <v>89</v>
      </c>
      <c r="B17" s="18"/>
      <c r="E17" s="20"/>
      <c r="F17" s="15"/>
      <c r="G17" s="20"/>
      <c r="H17" s="15"/>
      <c r="I17" s="20"/>
      <c r="J17" s="15"/>
      <c r="K17" s="20"/>
      <c r="L17" s="15"/>
      <c r="M17" s="20"/>
      <c r="N17" s="15"/>
      <c r="O17" s="20"/>
      <c r="P17" s="15"/>
      <c r="Q17" s="20"/>
      <c r="R17" s="15"/>
      <c r="S17" s="15"/>
      <c r="T17" s="15"/>
      <c r="U17" s="15"/>
      <c r="V17" s="15"/>
      <c r="W17" s="20"/>
      <c r="X17" s="15"/>
      <c r="Y17" s="20"/>
      <c r="Z17" s="15"/>
      <c r="AA17" s="20"/>
      <c r="AB17" s="15"/>
      <c r="AC17" s="20"/>
      <c r="AD17" s="15"/>
    </row>
    <row r="18" spans="1:31" ht="15.95" customHeight="1">
      <c r="B18" s="18" t="s">
        <v>90</v>
      </c>
      <c r="E18" s="20"/>
      <c r="F18" s="15">
        <v>0</v>
      </c>
      <c r="G18" s="20"/>
      <c r="H18" s="15">
        <v>0</v>
      </c>
      <c r="I18" s="20"/>
      <c r="J18" s="15">
        <v>0</v>
      </c>
      <c r="K18" s="20"/>
      <c r="L18" s="15">
        <v>0</v>
      </c>
      <c r="M18" s="20"/>
      <c r="N18" s="15">
        <v>0</v>
      </c>
      <c r="O18" s="20"/>
      <c r="P18" s="15">
        <v>0</v>
      </c>
      <c r="Q18" s="20"/>
      <c r="R18" s="15">
        <v>0</v>
      </c>
      <c r="S18" s="15"/>
      <c r="T18" s="15">
        <v>0</v>
      </c>
      <c r="U18" s="15"/>
      <c r="V18" s="15">
        <v>0</v>
      </c>
      <c r="W18" s="20"/>
      <c r="X18" s="15">
        <f>SUM(N18:W18)</f>
        <v>0</v>
      </c>
      <c r="Y18" s="20"/>
      <c r="Z18" s="15">
        <f t="shared" ref="Z18:Z20" si="0">SUM(F18:V18)</f>
        <v>0</v>
      </c>
      <c r="AA18" s="20"/>
      <c r="AB18" s="17">
        <v>-360000724</v>
      </c>
      <c r="AC18" s="20"/>
      <c r="AD18" s="17">
        <f>SUM(Z18:AC18)</f>
        <v>-360000724</v>
      </c>
      <c r="AE18" s="644"/>
    </row>
    <row r="19" spans="1:31" ht="15.95" customHeight="1">
      <c r="A19" s="13" t="s">
        <v>44</v>
      </c>
      <c r="B19" s="18"/>
      <c r="E19" s="20"/>
      <c r="F19" s="15"/>
      <c r="G19" s="20"/>
      <c r="H19" s="15"/>
      <c r="I19" s="20"/>
      <c r="J19" s="15"/>
      <c r="K19" s="20"/>
      <c r="L19" s="15"/>
      <c r="M19" s="20"/>
      <c r="N19" s="15"/>
      <c r="O19" s="20"/>
      <c r="P19" s="15"/>
      <c r="Q19" s="20"/>
      <c r="R19" s="15"/>
      <c r="S19" s="15"/>
      <c r="T19" s="15"/>
      <c r="U19" s="15"/>
      <c r="V19" s="15"/>
      <c r="W19" s="20"/>
      <c r="X19" s="15"/>
      <c r="Y19" s="20"/>
      <c r="Z19" s="15"/>
      <c r="AA19" s="20"/>
      <c r="AB19" s="17"/>
      <c r="AC19" s="20"/>
      <c r="AD19" s="17"/>
      <c r="AE19" s="644"/>
    </row>
    <row r="20" spans="1:31" ht="15.95" customHeight="1">
      <c r="A20" s="14"/>
      <c r="B20" s="18" t="s">
        <v>722</v>
      </c>
      <c r="E20" s="16"/>
      <c r="F20" s="15">
        <v>0</v>
      </c>
      <c r="G20" s="20"/>
      <c r="H20" s="15">
        <v>0</v>
      </c>
      <c r="I20" s="20"/>
      <c r="J20" s="15">
        <v>0</v>
      </c>
      <c r="K20" s="20"/>
      <c r="L20" s="15">
        <v>0</v>
      </c>
      <c r="M20" s="20"/>
      <c r="N20" s="15">
        <v>0</v>
      </c>
      <c r="O20" s="20"/>
      <c r="P20" s="15">
        <v>0</v>
      </c>
      <c r="Q20" s="20"/>
      <c r="R20" s="15">
        <v>0</v>
      </c>
      <c r="S20" s="15"/>
      <c r="T20" s="15">
        <v>0</v>
      </c>
      <c r="U20" s="15"/>
      <c r="V20" s="15">
        <v>0</v>
      </c>
      <c r="W20" s="20"/>
      <c r="X20" s="15">
        <f>SUM(N20:W20)</f>
        <v>0</v>
      </c>
      <c r="Y20" s="20"/>
      <c r="Z20" s="15">
        <f t="shared" si="0"/>
        <v>0</v>
      </c>
      <c r="AA20" s="20"/>
      <c r="AB20" s="15">
        <v>-20</v>
      </c>
      <c r="AC20" s="20"/>
      <c r="AD20" s="17">
        <f>SUM(Z20:AC20)</f>
        <v>-20</v>
      </c>
    </row>
    <row r="21" spans="1:31" ht="15.95" customHeight="1">
      <c r="A21" s="18" t="s">
        <v>618</v>
      </c>
      <c r="B21" s="18"/>
      <c r="C21" s="19"/>
      <c r="D21" s="19"/>
      <c r="E21" s="20"/>
      <c r="F21" s="21">
        <v>0</v>
      </c>
      <c r="G21" s="20"/>
      <c r="H21" s="21">
        <v>0</v>
      </c>
      <c r="I21" s="20"/>
      <c r="J21" s="21">
        <v>0</v>
      </c>
      <c r="K21" s="20"/>
      <c r="L21" s="21">
        <v>5171304421</v>
      </c>
      <c r="M21" s="20"/>
      <c r="N21" s="21">
        <v>-74596</v>
      </c>
      <c r="O21" s="20"/>
      <c r="P21" s="21">
        <v>-651263</v>
      </c>
      <c r="Q21" s="20"/>
      <c r="R21" s="21">
        <v>12315204</v>
      </c>
      <c r="S21" s="15"/>
      <c r="T21" s="21">
        <v>-9433707</v>
      </c>
      <c r="U21" s="15"/>
      <c r="V21" s="21">
        <v>0</v>
      </c>
      <c r="W21" s="20"/>
      <c r="X21" s="21">
        <f>SUM(N21:W21)</f>
        <v>2155638</v>
      </c>
      <c r="Y21" s="20"/>
      <c r="Z21" s="21">
        <f>SUM(F21:V21)</f>
        <v>5173460059</v>
      </c>
      <c r="AA21" s="20"/>
      <c r="AB21" s="21">
        <v>220120115</v>
      </c>
      <c r="AC21" s="20"/>
      <c r="AD21" s="21">
        <f>SUM(Z21:AC21)</f>
        <v>5393580174</v>
      </c>
    </row>
    <row r="22" spans="1:31" s="2" customFormat="1" ht="6" customHeight="1">
      <c r="A22" s="3"/>
      <c r="B22" s="3"/>
      <c r="E22" s="11"/>
      <c r="F22" s="1"/>
      <c r="G22" s="11"/>
      <c r="H22" s="1"/>
      <c r="I22" s="11"/>
      <c r="J22" s="11"/>
      <c r="K22" s="11"/>
      <c r="L22" s="11"/>
      <c r="M22" s="11"/>
      <c r="N22" s="1"/>
      <c r="O22" s="11"/>
      <c r="P22" s="1"/>
      <c r="Q22" s="11"/>
      <c r="R22" s="1"/>
      <c r="S22" s="1"/>
      <c r="T22" s="1"/>
      <c r="U22" s="1"/>
      <c r="V22" s="1"/>
      <c r="W22" s="11"/>
      <c r="X22" s="1"/>
      <c r="Y22" s="11"/>
      <c r="Z22" s="11"/>
      <c r="AA22" s="11"/>
      <c r="AB22" s="11"/>
      <c r="AC22" s="11"/>
      <c r="AD22" s="11"/>
    </row>
    <row r="23" spans="1:31" ht="15.95" customHeight="1" thickBot="1">
      <c r="A23" s="12" t="s">
        <v>156</v>
      </c>
      <c r="C23" s="19"/>
      <c r="D23" s="19"/>
      <c r="E23" s="20"/>
      <c r="F23" s="22">
        <f>SUM(F15:F22)</f>
        <v>3882074476</v>
      </c>
      <c r="G23" s="20"/>
      <c r="H23" s="22">
        <f>SUM(H15:H22)</f>
        <v>438704620</v>
      </c>
      <c r="I23" s="20"/>
      <c r="J23" s="22">
        <f>SUM(J15:J22)</f>
        <v>600000000</v>
      </c>
      <c r="K23" s="20"/>
      <c r="L23" s="22">
        <f>SUM(L15:L22)</f>
        <v>13230057406</v>
      </c>
      <c r="M23" s="20"/>
      <c r="N23" s="22">
        <f>SUM(N15:N22)</f>
        <v>-30815537</v>
      </c>
      <c r="O23" s="20"/>
      <c r="P23" s="22">
        <f>SUM(P15:P22)</f>
        <v>193691</v>
      </c>
      <c r="Q23" s="20"/>
      <c r="R23" s="22">
        <f>SUM(R15:R22)</f>
        <v>12315204</v>
      </c>
      <c r="S23" s="15"/>
      <c r="T23" s="22">
        <f>SUM(T15:T22)</f>
        <v>-9433707</v>
      </c>
      <c r="U23" s="15"/>
      <c r="V23" s="22">
        <f>SUM(V15:V22)</f>
        <v>0</v>
      </c>
      <c r="W23" s="20"/>
      <c r="X23" s="22">
        <f>SUM(X15:X22)</f>
        <v>-27740349</v>
      </c>
      <c r="Y23" s="20"/>
      <c r="Z23" s="22">
        <f>SUM(Z15:Z22)</f>
        <v>18123096153</v>
      </c>
      <c r="AA23" s="20"/>
      <c r="AB23" s="22">
        <f>SUM(AB15:AB22)</f>
        <v>189975407</v>
      </c>
      <c r="AC23" s="15"/>
      <c r="AD23" s="22">
        <f>SUM(AD15:AD22)</f>
        <v>18313071560</v>
      </c>
      <c r="AE23" s="645"/>
    </row>
    <row r="24" spans="1:31" ht="15.95" customHeight="1" thickTop="1">
      <c r="A24" s="12"/>
      <c r="C24" s="19"/>
      <c r="D24" s="19"/>
      <c r="E24" s="20"/>
      <c r="F24" s="15"/>
      <c r="G24" s="20"/>
      <c r="H24" s="15"/>
      <c r="I24" s="20"/>
      <c r="J24" s="15"/>
      <c r="K24" s="20"/>
      <c r="L24" s="15"/>
      <c r="M24" s="20"/>
      <c r="N24" s="15"/>
      <c r="O24" s="20"/>
      <c r="P24" s="15"/>
      <c r="Q24" s="20"/>
      <c r="R24" s="15"/>
      <c r="S24" s="15"/>
      <c r="T24" s="15"/>
      <c r="U24" s="15"/>
      <c r="V24" s="15"/>
      <c r="W24" s="20"/>
      <c r="X24" s="15"/>
      <c r="Y24" s="20"/>
      <c r="Z24" s="15"/>
      <c r="AA24" s="20"/>
      <c r="AB24" s="15"/>
      <c r="AC24" s="15"/>
      <c r="AD24" s="15"/>
      <c r="AE24" s="645"/>
    </row>
    <row r="25" spans="1:31" ht="15.95" customHeight="1">
      <c r="A25" s="12" t="s">
        <v>586</v>
      </c>
      <c r="E25" s="16"/>
      <c r="F25" s="15">
        <f>SUM(F23)</f>
        <v>3882074476</v>
      </c>
      <c r="G25" s="16"/>
      <c r="H25" s="15">
        <f>SUM(H23)</f>
        <v>438704620</v>
      </c>
      <c r="I25" s="16"/>
      <c r="J25" s="15">
        <f>SUM(J23)</f>
        <v>600000000</v>
      </c>
      <c r="K25" s="16"/>
      <c r="L25" s="15">
        <f>SUM(L23)</f>
        <v>13230057406</v>
      </c>
      <c r="M25" s="16"/>
      <c r="N25" s="15">
        <f>SUM(N23)</f>
        <v>-30815537</v>
      </c>
      <c r="O25" s="16"/>
      <c r="P25" s="15">
        <f>SUM(P23)</f>
        <v>193691</v>
      </c>
      <c r="Q25" s="16"/>
      <c r="R25" s="15">
        <f>SUM(R23)</f>
        <v>12315204</v>
      </c>
      <c r="S25" s="15"/>
      <c r="T25" s="15">
        <f>SUM(T23)</f>
        <v>-9433707</v>
      </c>
      <c r="U25" s="15"/>
      <c r="V25" s="15">
        <f>SUM(V23)</f>
        <v>0</v>
      </c>
      <c r="W25" s="16"/>
      <c r="X25" s="15">
        <f>SUM(X23)</f>
        <v>-27740349</v>
      </c>
      <c r="Y25" s="16"/>
      <c r="Z25" s="15">
        <f>SUM(F25:V25)</f>
        <v>18123096153</v>
      </c>
      <c r="AA25" s="16"/>
      <c r="AB25" s="15">
        <f>SUM(AB23)</f>
        <v>189975407</v>
      </c>
      <c r="AC25" s="16"/>
      <c r="AD25" s="15">
        <f>SUM(Z25:AB25)</f>
        <v>18313071560</v>
      </c>
      <c r="AE25" s="643"/>
    </row>
    <row r="26" spans="1:31" ht="15.95" customHeight="1">
      <c r="A26" s="570" t="s">
        <v>615</v>
      </c>
      <c r="E26" s="16"/>
      <c r="F26" s="598">
        <v>0</v>
      </c>
      <c r="G26" s="599"/>
      <c r="H26" s="598">
        <v>0</v>
      </c>
      <c r="I26" s="148"/>
      <c r="J26" s="598">
        <v>0</v>
      </c>
      <c r="K26" s="148"/>
      <c r="L26" s="598">
        <v>0</v>
      </c>
      <c r="M26" s="148"/>
      <c r="N26" s="598">
        <v>0</v>
      </c>
      <c r="O26" s="148"/>
      <c r="P26" s="598">
        <v>0</v>
      </c>
      <c r="Q26" s="148"/>
      <c r="R26" s="598">
        <v>0</v>
      </c>
      <c r="S26" s="598">
        <v>0</v>
      </c>
      <c r="T26" s="598">
        <v>0</v>
      </c>
      <c r="U26" s="598">
        <v>0</v>
      </c>
      <c r="V26" s="598">
        <v>0</v>
      </c>
      <c r="W26" s="16"/>
      <c r="X26" s="15">
        <f>SUM(N26:W26)</f>
        <v>0</v>
      </c>
      <c r="Y26" s="16"/>
      <c r="Z26" s="15">
        <f t="shared" ref="Z26:Z31" si="1">SUM(F26:V26)</f>
        <v>0</v>
      </c>
      <c r="AA26" s="16"/>
      <c r="AB26" s="15">
        <v>3182841248</v>
      </c>
      <c r="AC26" s="16"/>
      <c r="AD26" s="15">
        <f>SUM(Z26:AB26)</f>
        <v>3182841248</v>
      </c>
      <c r="AE26" s="643"/>
    </row>
    <row r="27" spans="1:31" ht="15.95" customHeight="1">
      <c r="A27" s="571" t="s">
        <v>91</v>
      </c>
      <c r="D27" s="119">
        <v>28</v>
      </c>
      <c r="E27" s="16"/>
      <c r="F27" s="598">
        <v>0</v>
      </c>
      <c r="G27" s="599"/>
      <c r="H27" s="598">
        <v>0</v>
      </c>
      <c r="I27" s="148"/>
      <c r="J27" s="598">
        <v>0</v>
      </c>
      <c r="K27" s="16"/>
      <c r="L27" s="15">
        <v>-3398755769</v>
      </c>
      <c r="M27" s="16"/>
      <c r="N27" s="598">
        <v>0</v>
      </c>
      <c r="O27" s="148"/>
      <c r="P27" s="598">
        <v>0</v>
      </c>
      <c r="Q27" s="148"/>
      <c r="R27" s="598">
        <v>0</v>
      </c>
      <c r="S27" s="598">
        <v>0</v>
      </c>
      <c r="T27" s="598">
        <v>0</v>
      </c>
      <c r="U27" s="598">
        <v>0</v>
      </c>
      <c r="V27" s="598">
        <v>0</v>
      </c>
      <c r="W27" s="16"/>
      <c r="X27" s="15">
        <f>SUM(N27:W27)</f>
        <v>0</v>
      </c>
      <c r="Y27" s="16"/>
      <c r="Z27" s="15">
        <f t="shared" si="1"/>
        <v>-3398755769</v>
      </c>
      <c r="AA27" s="16"/>
      <c r="AB27" s="15">
        <v>0</v>
      </c>
      <c r="AC27" s="16"/>
      <c r="AD27" s="15">
        <f>SUM(Z27:AB27)</f>
        <v>-3398755769</v>
      </c>
      <c r="AE27" s="643"/>
    </row>
    <row r="28" spans="1:31" s="2" customFormat="1" ht="15.95" customHeight="1">
      <c r="A28" s="18" t="s">
        <v>89</v>
      </c>
      <c r="B28" s="18"/>
      <c r="E28" s="20"/>
      <c r="F28" s="15"/>
      <c r="G28" s="20"/>
      <c r="H28" s="15"/>
      <c r="I28" s="20"/>
      <c r="J28" s="15"/>
      <c r="K28" s="20"/>
      <c r="L28" s="15"/>
      <c r="M28" s="20"/>
      <c r="N28" s="15"/>
      <c r="O28" s="20"/>
      <c r="P28" s="15"/>
      <c r="Q28" s="20"/>
      <c r="R28" s="15"/>
      <c r="S28" s="15"/>
      <c r="T28" s="15"/>
      <c r="U28" s="15"/>
      <c r="V28" s="15"/>
      <c r="W28" s="20"/>
      <c r="X28" s="15"/>
      <c r="Y28" s="20"/>
      <c r="Z28" s="15"/>
      <c r="AA28" s="20"/>
      <c r="AB28" s="15"/>
      <c r="AC28" s="20"/>
      <c r="AD28" s="17"/>
    </row>
    <row r="29" spans="1:31" ht="15.95" customHeight="1">
      <c r="B29" s="18" t="s">
        <v>90</v>
      </c>
      <c r="E29" s="20"/>
      <c r="F29" s="598">
        <v>0</v>
      </c>
      <c r="G29" s="599"/>
      <c r="H29" s="598">
        <v>0</v>
      </c>
      <c r="I29" s="148"/>
      <c r="J29" s="598">
        <v>0</v>
      </c>
      <c r="K29" s="148"/>
      <c r="L29" s="598">
        <v>0</v>
      </c>
      <c r="M29" s="148"/>
      <c r="N29" s="598">
        <v>0</v>
      </c>
      <c r="O29" s="148"/>
      <c r="P29" s="598">
        <v>0</v>
      </c>
      <c r="Q29" s="148"/>
      <c r="R29" s="598">
        <v>0</v>
      </c>
      <c r="S29" s="598">
        <v>0</v>
      </c>
      <c r="T29" s="598">
        <v>0</v>
      </c>
      <c r="U29" s="598">
        <v>0</v>
      </c>
      <c r="V29" s="598">
        <v>0</v>
      </c>
      <c r="W29" s="20"/>
      <c r="X29" s="15">
        <f>SUM(N29:W29)</f>
        <v>0</v>
      </c>
      <c r="Y29" s="20"/>
      <c r="Z29" s="15">
        <f>SUM(F29:V29)</f>
        <v>0</v>
      </c>
      <c r="AA29" s="20"/>
      <c r="AB29" s="17">
        <v>-1119</v>
      </c>
      <c r="AC29" s="20"/>
      <c r="AD29" s="15">
        <f>SUM(Z29:AB29)</f>
        <v>-1119</v>
      </c>
      <c r="AE29" s="644"/>
    </row>
    <row r="30" spans="1:31" ht="15.95" customHeight="1">
      <c r="A30" s="570" t="s">
        <v>44</v>
      </c>
      <c r="E30" s="16"/>
      <c r="F30" s="598"/>
      <c r="G30" s="599"/>
      <c r="H30" s="598"/>
      <c r="I30" s="148"/>
      <c r="J30" s="598"/>
      <c r="K30" s="148"/>
      <c r="L30" s="598"/>
      <c r="M30" s="148"/>
      <c r="N30" s="598"/>
      <c r="O30" s="148"/>
      <c r="P30" s="598"/>
      <c r="Q30" s="148"/>
      <c r="R30" s="598"/>
      <c r="S30" s="598"/>
      <c r="T30" s="598"/>
      <c r="U30" s="598"/>
      <c r="V30" s="598"/>
      <c r="W30" s="16"/>
      <c r="X30" s="15"/>
      <c r="Y30" s="16"/>
      <c r="Z30" s="15"/>
      <c r="AA30" s="16"/>
      <c r="AB30" s="15"/>
      <c r="AC30" s="16"/>
      <c r="AD30" s="15"/>
      <c r="AE30" s="643"/>
    </row>
    <row r="31" spans="1:31" ht="15.95" customHeight="1">
      <c r="A31" s="14"/>
      <c r="B31" s="570" t="s">
        <v>721</v>
      </c>
      <c r="C31" s="572"/>
      <c r="D31" s="598"/>
      <c r="E31" s="599"/>
      <c r="F31" s="598">
        <v>0</v>
      </c>
      <c r="G31" s="599"/>
      <c r="H31" s="598">
        <v>0</v>
      </c>
      <c r="I31" s="148"/>
      <c r="J31" s="598">
        <v>0</v>
      </c>
      <c r="K31" s="148"/>
      <c r="L31" s="598">
        <v>0</v>
      </c>
      <c r="M31" s="148"/>
      <c r="N31" s="598">
        <v>0</v>
      </c>
      <c r="O31" s="148"/>
      <c r="P31" s="598">
        <v>0</v>
      </c>
      <c r="Q31" s="148"/>
      <c r="R31" s="598">
        <v>0</v>
      </c>
      <c r="S31" s="598">
        <v>0</v>
      </c>
      <c r="T31" s="598">
        <v>0</v>
      </c>
      <c r="U31" s="598">
        <v>0</v>
      </c>
      <c r="V31" s="598">
        <v>0</v>
      </c>
      <c r="W31" s="598">
        <v>0</v>
      </c>
      <c r="X31" s="15">
        <f>SUM(N31:W31)</f>
        <v>0</v>
      </c>
      <c r="Y31" s="142">
        <v>0</v>
      </c>
      <c r="Z31" s="15">
        <f t="shared" si="1"/>
        <v>0</v>
      </c>
      <c r="AA31" s="142">
        <v>0</v>
      </c>
      <c r="AB31" s="15">
        <v>5767504</v>
      </c>
      <c r="AC31" s="16"/>
      <c r="AD31" s="15">
        <f>SUM(Z31:AB31)</f>
        <v>5767504</v>
      </c>
      <c r="AE31" s="143"/>
    </row>
    <row r="32" spans="1:31" ht="15.95" customHeight="1">
      <c r="A32" s="570" t="s">
        <v>616</v>
      </c>
      <c r="B32" s="571"/>
      <c r="C32" s="572"/>
      <c r="E32" s="20"/>
      <c r="F32" s="15"/>
      <c r="G32" s="20"/>
      <c r="H32" s="15"/>
      <c r="I32" s="20"/>
      <c r="J32" s="15"/>
      <c r="K32" s="20"/>
      <c r="L32" s="15"/>
      <c r="M32" s="20"/>
      <c r="N32" s="15"/>
      <c r="O32" s="20"/>
      <c r="P32" s="15"/>
      <c r="Q32" s="20"/>
      <c r="R32" s="15"/>
      <c r="S32" s="15"/>
      <c r="T32" s="15"/>
      <c r="U32" s="15"/>
      <c r="V32" s="15"/>
      <c r="W32" s="20"/>
      <c r="X32" s="15"/>
      <c r="Y32" s="20"/>
      <c r="Z32" s="15"/>
      <c r="AA32" s="20"/>
      <c r="AB32" s="17"/>
      <c r="AC32" s="20"/>
      <c r="AD32" s="17"/>
      <c r="AE32" s="644"/>
    </row>
    <row r="33" spans="1:31" ht="15.95" customHeight="1">
      <c r="A33" s="570"/>
      <c r="B33" s="571" t="s">
        <v>617</v>
      </c>
      <c r="C33" s="572"/>
      <c r="E33" s="20"/>
      <c r="F33" s="598">
        <v>0</v>
      </c>
      <c r="G33" s="599"/>
      <c r="H33" s="598">
        <v>0</v>
      </c>
      <c r="I33" s="148"/>
      <c r="J33" s="598">
        <v>0</v>
      </c>
      <c r="K33" s="148"/>
      <c r="L33" s="598">
        <v>0</v>
      </c>
      <c r="M33" s="148"/>
      <c r="N33" s="598">
        <v>0</v>
      </c>
      <c r="O33" s="148"/>
      <c r="P33" s="598">
        <v>0</v>
      </c>
      <c r="Q33" s="148"/>
      <c r="R33" s="598">
        <v>0</v>
      </c>
      <c r="S33" s="598">
        <v>0</v>
      </c>
      <c r="T33" s="598">
        <v>0</v>
      </c>
      <c r="U33" s="15"/>
      <c r="V33" s="142">
        <f>439715481+AB26</f>
        <v>3622556729</v>
      </c>
      <c r="W33" s="141"/>
      <c r="X33" s="15">
        <f>SUM(N33:W33)</f>
        <v>3622556729</v>
      </c>
      <c r="Y33" s="148"/>
      <c r="Z33" s="15">
        <f>SUM(F33:V33)</f>
        <v>3622556729</v>
      </c>
      <c r="AA33" s="141"/>
      <c r="AB33" s="143">
        <f>2224553512-AB26</f>
        <v>-958287736</v>
      </c>
      <c r="AC33" s="20"/>
      <c r="AD33" s="15">
        <f>SUM(Z33:AB33)</f>
        <v>2664268993</v>
      </c>
      <c r="AE33" s="644"/>
    </row>
    <row r="34" spans="1:31" ht="15.95" customHeight="1">
      <c r="A34" s="571" t="s">
        <v>618</v>
      </c>
      <c r="B34" s="571"/>
      <c r="C34" s="572"/>
      <c r="E34" s="20"/>
      <c r="F34" s="21">
        <v>0</v>
      </c>
      <c r="G34" s="20"/>
      <c r="H34" s="21">
        <v>0</v>
      </c>
      <c r="I34" s="20"/>
      <c r="J34" s="21">
        <v>0</v>
      </c>
      <c r="K34" s="20"/>
      <c r="L34" s="21">
        <v>3588666302</v>
      </c>
      <c r="M34" s="20"/>
      <c r="N34" s="21">
        <v>-27983635</v>
      </c>
      <c r="O34" s="20"/>
      <c r="P34" s="21">
        <v>-87212743</v>
      </c>
      <c r="Q34" s="20"/>
      <c r="R34" s="21">
        <v>-157557</v>
      </c>
      <c r="S34" s="15"/>
      <c r="T34" s="21">
        <v>-7321677</v>
      </c>
      <c r="U34" s="15"/>
      <c r="V34" s="21" t="s">
        <v>153</v>
      </c>
      <c r="W34" s="20"/>
      <c r="X34" s="21">
        <f>SUM(N34:W34)</f>
        <v>-122675612</v>
      </c>
      <c r="Y34" s="20"/>
      <c r="Z34" s="21">
        <f>SUM(F34:V34)</f>
        <v>3465990690</v>
      </c>
      <c r="AA34" s="20"/>
      <c r="AB34" s="21">
        <v>519147590</v>
      </c>
      <c r="AC34" s="20"/>
      <c r="AD34" s="21">
        <f>SUM(Z34:AB34)</f>
        <v>3985138280</v>
      </c>
      <c r="AE34" s="644"/>
    </row>
    <row r="35" spans="1:31" s="2" customFormat="1" ht="6" customHeight="1">
      <c r="A35" s="3"/>
      <c r="B35" s="3"/>
      <c r="E35" s="11"/>
      <c r="F35" s="1"/>
      <c r="G35" s="11"/>
      <c r="H35" s="1"/>
      <c r="I35" s="11"/>
      <c r="J35" s="11"/>
      <c r="K35" s="11"/>
      <c r="L35" s="11"/>
      <c r="M35" s="11"/>
      <c r="N35" s="1"/>
      <c r="O35" s="11"/>
      <c r="P35" s="1"/>
      <c r="Q35" s="11"/>
      <c r="R35" s="1"/>
      <c r="S35" s="1"/>
      <c r="T35" s="1"/>
      <c r="U35" s="1"/>
      <c r="V35" s="1"/>
      <c r="W35" s="11"/>
      <c r="X35" s="1"/>
      <c r="Y35" s="11"/>
      <c r="Z35" s="11"/>
      <c r="AA35" s="11"/>
      <c r="AB35" s="11"/>
      <c r="AC35" s="11"/>
      <c r="AD35" s="11"/>
    </row>
    <row r="36" spans="1:31" ht="15.95" customHeight="1" thickBot="1">
      <c r="A36" s="12" t="s">
        <v>587</v>
      </c>
      <c r="C36" s="19"/>
      <c r="D36" s="19"/>
      <c r="E36" s="20"/>
      <c r="F36" s="22">
        <f>SUM(F25:F35)</f>
        <v>3882074476</v>
      </c>
      <c r="G36" s="20"/>
      <c r="H36" s="22">
        <f>SUM(H25:H35)</f>
        <v>438704620</v>
      </c>
      <c r="I36" s="20"/>
      <c r="J36" s="22">
        <f>SUM(J25:J35)</f>
        <v>600000000</v>
      </c>
      <c r="K36" s="20"/>
      <c r="L36" s="22">
        <f>SUM(L25:L35)</f>
        <v>13419967939</v>
      </c>
      <c r="M36" s="20"/>
      <c r="N36" s="22">
        <f>SUM(N25:N35)</f>
        <v>-58799172</v>
      </c>
      <c r="O36" s="20"/>
      <c r="P36" s="22">
        <f>SUM(P25:P35)</f>
        <v>-87019052</v>
      </c>
      <c r="Q36" s="20"/>
      <c r="R36" s="22">
        <f>SUM(R25:R35)</f>
        <v>12157647</v>
      </c>
      <c r="S36" s="15"/>
      <c r="T36" s="22">
        <f>SUM(T25:T35)</f>
        <v>-16755384</v>
      </c>
      <c r="U36" s="15"/>
      <c r="V36" s="22">
        <f>SUM(V25:V35)</f>
        <v>3622556729</v>
      </c>
      <c r="W36" s="20"/>
      <c r="X36" s="22">
        <f>SUM(X25:X35)</f>
        <v>3472140768</v>
      </c>
      <c r="Y36" s="20"/>
      <c r="Z36" s="22">
        <f>SUM(Z25:Z35)</f>
        <v>21812887803</v>
      </c>
      <c r="AA36" s="20"/>
      <c r="AB36" s="22">
        <f>SUM(AB25:AB35)</f>
        <v>2939442894</v>
      </c>
      <c r="AC36" s="15"/>
      <c r="AD36" s="22">
        <f>SUM(AD25:AD35)</f>
        <v>24752330697</v>
      </c>
      <c r="AE36" s="645"/>
    </row>
    <row r="37" spans="1:31" ht="15.95" customHeight="1" thickTop="1">
      <c r="A37" s="12"/>
      <c r="C37" s="19"/>
      <c r="D37" s="19"/>
      <c r="E37" s="20"/>
      <c r="F37" s="15"/>
      <c r="G37" s="20"/>
      <c r="H37" s="15"/>
      <c r="I37" s="20"/>
      <c r="J37" s="15"/>
      <c r="K37" s="20"/>
      <c r="L37" s="15"/>
      <c r="M37" s="20"/>
      <c r="N37" s="15"/>
      <c r="O37" s="20"/>
      <c r="P37" s="15"/>
      <c r="Q37" s="20"/>
      <c r="R37" s="15"/>
      <c r="S37" s="15"/>
      <c r="T37" s="15"/>
      <c r="U37" s="15"/>
      <c r="V37" s="15"/>
      <c r="W37" s="20"/>
      <c r="X37" s="15"/>
      <c r="Y37" s="20"/>
      <c r="Z37" s="15"/>
      <c r="AA37" s="20"/>
      <c r="AB37" s="15"/>
      <c r="AC37" s="15"/>
      <c r="AD37" s="15"/>
      <c r="AE37" s="645"/>
    </row>
    <row r="38" spans="1:31" ht="15.95" customHeight="1">
      <c r="A38" s="12"/>
      <c r="C38" s="19"/>
      <c r="D38" s="19"/>
      <c r="E38" s="20"/>
      <c r="F38" s="15"/>
      <c r="G38" s="20"/>
      <c r="H38" s="15"/>
      <c r="I38" s="20"/>
      <c r="J38" s="15"/>
      <c r="K38" s="20"/>
      <c r="L38" s="15"/>
      <c r="M38" s="20"/>
      <c r="N38" s="15"/>
      <c r="O38" s="20"/>
      <c r="P38" s="15"/>
      <c r="Q38" s="20"/>
      <c r="R38" s="15"/>
      <c r="S38" s="15"/>
      <c r="T38" s="15"/>
      <c r="U38" s="15"/>
      <c r="V38" s="15"/>
      <c r="W38" s="20"/>
      <c r="X38" s="15"/>
      <c r="Y38" s="20"/>
      <c r="Z38" s="15"/>
      <c r="AA38" s="20"/>
      <c r="AB38" s="15"/>
      <c r="AC38" s="15"/>
      <c r="AD38" s="15"/>
      <c r="AE38" s="645"/>
    </row>
    <row r="39" spans="1:31" ht="15.95" customHeight="1">
      <c r="A39" s="12"/>
      <c r="C39" s="19"/>
      <c r="D39" s="19"/>
      <c r="E39" s="20"/>
      <c r="F39" s="15"/>
      <c r="G39" s="20"/>
      <c r="H39" s="15"/>
      <c r="I39" s="20"/>
      <c r="J39" s="15"/>
      <c r="K39" s="20"/>
      <c r="L39" s="15"/>
      <c r="M39" s="20"/>
      <c r="N39" s="646"/>
      <c r="O39" s="646"/>
      <c r="P39" s="646"/>
      <c r="Q39" s="646"/>
      <c r="R39" s="646"/>
      <c r="S39" s="646"/>
      <c r="T39" s="646"/>
      <c r="U39" s="646"/>
      <c r="V39" s="646"/>
      <c r="W39" s="646"/>
      <c r="X39" s="646"/>
      <c r="Y39" s="20"/>
      <c r="Z39" s="15"/>
      <c r="AA39" s="20"/>
      <c r="AB39" s="15"/>
      <c r="AC39" s="15"/>
      <c r="AD39" s="15"/>
      <c r="AE39" s="645"/>
    </row>
    <row r="40" spans="1:31" ht="15.95" customHeight="1">
      <c r="A40" s="12"/>
      <c r="C40" s="19"/>
      <c r="D40" s="19"/>
      <c r="E40" s="20"/>
      <c r="F40" s="15"/>
      <c r="G40" s="20"/>
      <c r="H40" s="15"/>
      <c r="I40" s="20"/>
      <c r="J40" s="15"/>
      <c r="K40" s="20"/>
      <c r="L40" s="15"/>
      <c r="M40" s="20"/>
      <c r="N40" s="646"/>
      <c r="O40" s="646"/>
      <c r="P40" s="646"/>
      <c r="Q40" s="646"/>
      <c r="R40" s="646"/>
      <c r="S40" s="646"/>
      <c r="T40" s="646"/>
      <c r="U40" s="646"/>
      <c r="V40" s="646"/>
      <c r="W40" s="646"/>
      <c r="X40" s="646"/>
      <c r="Y40" s="20"/>
      <c r="Z40" s="15"/>
      <c r="AA40" s="20"/>
      <c r="AB40" s="15"/>
      <c r="AC40" s="15"/>
      <c r="AD40" s="15"/>
      <c r="AE40" s="645"/>
    </row>
    <row r="41" spans="1:31" ht="15.95" customHeight="1">
      <c r="A41" s="12"/>
      <c r="C41" s="19"/>
      <c r="D41" s="19"/>
      <c r="E41" s="20"/>
      <c r="F41" s="15"/>
      <c r="G41" s="20"/>
      <c r="H41" s="15"/>
      <c r="I41" s="20"/>
      <c r="J41" s="15"/>
      <c r="K41" s="20"/>
      <c r="L41" s="15"/>
      <c r="M41" s="20"/>
      <c r="N41" s="15"/>
      <c r="O41" s="20"/>
      <c r="P41" s="15"/>
      <c r="Q41" s="20"/>
      <c r="R41" s="15"/>
      <c r="S41" s="15"/>
      <c r="T41" s="15"/>
      <c r="U41" s="15"/>
      <c r="V41" s="15"/>
      <c r="W41" s="20"/>
      <c r="X41" s="15"/>
      <c r="Y41" s="20"/>
      <c r="Z41" s="15"/>
      <c r="AA41" s="20"/>
      <c r="AB41" s="15"/>
      <c r="AC41" s="15"/>
      <c r="AD41" s="15"/>
      <c r="AE41" s="645"/>
    </row>
    <row r="42" spans="1:31" ht="15.95" customHeight="1">
      <c r="A42" s="12"/>
      <c r="C42" s="19"/>
      <c r="D42" s="19"/>
      <c r="E42" s="20"/>
      <c r="F42" s="15"/>
      <c r="G42" s="20"/>
      <c r="H42" s="15"/>
      <c r="I42" s="20"/>
      <c r="J42" s="15"/>
      <c r="K42" s="20"/>
      <c r="L42" s="15"/>
      <c r="M42" s="20"/>
      <c r="N42" s="15"/>
      <c r="O42" s="20"/>
      <c r="P42" s="15"/>
      <c r="Q42" s="20"/>
      <c r="R42" s="15"/>
      <c r="S42" s="15"/>
      <c r="T42" s="15"/>
      <c r="U42" s="15"/>
      <c r="V42" s="15"/>
      <c r="W42" s="20"/>
      <c r="X42" s="15"/>
      <c r="Y42" s="20"/>
      <c r="Z42" s="15"/>
      <c r="AA42" s="20"/>
      <c r="AB42" s="15"/>
      <c r="AC42" s="15"/>
      <c r="AD42" s="15"/>
      <c r="AE42" s="645"/>
    </row>
    <row r="43" spans="1:31" ht="7.5" customHeight="1">
      <c r="A43" s="12"/>
      <c r="C43" s="19"/>
      <c r="D43" s="19"/>
      <c r="E43" s="20"/>
      <c r="F43" s="15"/>
      <c r="G43" s="20"/>
      <c r="H43" s="15"/>
      <c r="I43" s="20"/>
      <c r="J43" s="15"/>
      <c r="K43" s="20"/>
      <c r="L43" s="15"/>
      <c r="M43" s="20"/>
      <c r="N43" s="15"/>
      <c r="O43" s="20"/>
      <c r="P43" s="15"/>
      <c r="Q43" s="20"/>
      <c r="R43" s="15"/>
      <c r="S43" s="15"/>
      <c r="T43" s="15"/>
      <c r="U43" s="15"/>
      <c r="V43" s="15"/>
      <c r="W43" s="20"/>
      <c r="X43" s="15"/>
      <c r="Y43" s="20"/>
      <c r="Z43" s="15"/>
      <c r="AA43" s="20"/>
      <c r="AB43" s="15"/>
      <c r="AC43" s="15"/>
      <c r="AD43" s="15"/>
      <c r="AE43" s="645"/>
    </row>
    <row r="44" spans="1:31" s="572" customFormat="1" ht="21.95" customHeight="1">
      <c r="A44" s="647" t="s">
        <v>179</v>
      </c>
      <c r="B44" s="648"/>
      <c r="C44" s="647"/>
      <c r="D44" s="647"/>
      <c r="E44" s="649"/>
      <c r="F44" s="650"/>
      <c r="G44" s="649"/>
      <c r="H44" s="650"/>
      <c r="I44" s="649"/>
      <c r="J44" s="650"/>
      <c r="K44" s="649"/>
      <c r="L44" s="649"/>
      <c r="M44" s="649"/>
      <c r="N44" s="650"/>
      <c r="O44" s="649"/>
      <c r="P44" s="649"/>
      <c r="Q44" s="649"/>
      <c r="R44" s="649"/>
      <c r="S44" s="649"/>
      <c r="T44" s="649"/>
      <c r="U44" s="649"/>
      <c r="V44" s="649"/>
      <c r="W44" s="649"/>
      <c r="X44" s="649"/>
      <c r="Y44" s="649"/>
      <c r="Z44" s="649"/>
      <c r="AA44" s="649"/>
      <c r="AB44" s="649"/>
      <c r="AC44" s="649"/>
      <c r="AD44" s="649"/>
    </row>
    <row r="46" spans="1:31" ht="18.75" customHeight="1">
      <c r="G46" s="651"/>
      <c r="I46" s="651"/>
      <c r="K46" s="651"/>
      <c r="L46" s="651"/>
      <c r="M46" s="651"/>
      <c r="O46" s="651"/>
      <c r="P46" s="651"/>
      <c r="Q46" s="651"/>
      <c r="R46" s="651"/>
      <c r="S46" s="651"/>
      <c r="T46" s="651"/>
      <c r="U46" s="651"/>
      <c r="V46" s="651"/>
      <c r="W46" s="651"/>
      <c r="X46" s="651"/>
      <c r="Y46" s="651"/>
      <c r="Z46" s="651"/>
      <c r="AA46" s="651"/>
      <c r="AB46" s="651"/>
      <c r="AC46" s="651"/>
      <c r="AD46" s="651"/>
    </row>
    <row r="105" spans="1:1" ht="18.75" customHeight="1">
      <c r="A105" s="13">
        <v>0</v>
      </c>
    </row>
  </sheetData>
  <mergeCells count="5">
    <mergeCell ref="F5:AD5"/>
    <mergeCell ref="F6:Z6"/>
    <mergeCell ref="N7:X7"/>
    <mergeCell ref="J9:L9"/>
    <mergeCell ref="N8:T8"/>
  </mergeCells>
  <pageMargins left="0.5" right="0.5" top="0.5" bottom="0.6" header="0.49" footer="0.4"/>
  <pageSetup paperSize="9" scale="80" firstPageNumber="10" fitToHeight="0" orientation="landscape" blackAndWhite="1" useFirstPageNumber="1" horizontalDpi="1200" verticalDpi="1200" r:id="rId1"/>
  <headerFooter>
    <oddFooter>&amp;R&amp;"Angsana New,Regular"&amp;11 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8" tint="0.39997558519241921"/>
  </sheetPr>
  <dimension ref="A1:S30"/>
  <sheetViews>
    <sheetView zoomScaleNormal="100" zoomScaleSheetLayoutView="120" workbookViewId="0">
      <selection activeCell="G29" sqref="G29"/>
    </sheetView>
  </sheetViews>
  <sheetFormatPr defaultRowHeight="18.75" customHeight="1"/>
  <cols>
    <col min="1" max="1" width="5.5" style="140" customWidth="1"/>
    <col min="2" max="2" width="32.6640625" style="140" customWidth="1"/>
    <col min="3" max="3" width="7.83203125" style="140" customWidth="1"/>
    <col min="4" max="4" width="0.83203125" style="659" customWidth="1"/>
    <col min="5" max="5" width="13.6640625" style="660" bestFit="1" customWidth="1"/>
    <col min="6" max="6" width="1.1640625" style="659" customWidth="1"/>
    <col min="7" max="7" width="15.1640625" style="660" bestFit="1" customWidth="1"/>
    <col min="8" max="8" width="1.1640625" style="659" customWidth="1"/>
    <col min="9" max="9" width="16.33203125" style="660" customWidth="1"/>
    <col min="10" max="10" width="1.1640625" style="659" customWidth="1"/>
    <col min="11" max="11" width="13.5" style="659" bestFit="1" customWidth="1"/>
    <col min="12" max="12" width="1.1640625" style="659" customWidth="1"/>
    <col min="13" max="13" width="13.1640625" style="659" bestFit="1" customWidth="1"/>
    <col min="14" max="14" width="1" style="659" customWidth="1"/>
    <col min="15" max="15" width="13.1640625" style="659" bestFit="1" customWidth="1"/>
    <col min="16" max="16" width="1" style="659" customWidth="1"/>
    <col min="17" max="17" width="12.5" style="659" bestFit="1" customWidth="1"/>
    <col min="18" max="18" width="1" style="659" customWidth="1"/>
    <col min="19" max="19" width="14.33203125" style="659" bestFit="1" customWidth="1"/>
    <col min="20" max="155" width="9.33203125" style="572"/>
    <col min="156" max="156" width="5.5" style="572" customWidth="1"/>
    <col min="157" max="157" width="31.1640625" style="572" customWidth="1"/>
    <col min="158" max="158" width="13.6640625" style="572" bestFit="1" customWidth="1"/>
    <col min="159" max="159" width="1" style="572" customWidth="1"/>
    <col min="160" max="160" width="15.1640625" style="572" bestFit="1" customWidth="1"/>
    <col min="161" max="161" width="1" style="572" customWidth="1"/>
    <col min="162" max="162" width="16.33203125" style="572" customWidth="1"/>
    <col min="163" max="163" width="1" style="572" customWidth="1"/>
    <col min="164" max="164" width="13.5" style="572" bestFit="1" customWidth="1"/>
    <col min="165" max="165" width="1" style="572" customWidth="1"/>
    <col min="166" max="166" width="13.1640625" style="572" bestFit="1" customWidth="1"/>
    <col min="167" max="167" width="1" style="572" customWidth="1"/>
    <col min="168" max="168" width="26.5" style="572" customWidth="1"/>
    <col min="169" max="169" width="1" style="572" customWidth="1"/>
    <col min="170" max="170" width="12.5" style="572" bestFit="1" customWidth="1"/>
    <col min="171" max="171" width="1" style="572" customWidth="1"/>
    <col min="172" max="172" width="14.33203125" style="572" bestFit="1" customWidth="1"/>
    <col min="173" max="173" width="12.83203125" style="572" bestFit="1" customWidth="1"/>
    <col min="174" max="174" width="11.83203125" style="572" bestFit="1" customWidth="1"/>
    <col min="175" max="411" width="9.33203125" style="572"/>
    <col min="412" max="412" width="5.5" style="572" customWidth="1"/>
    <col min="413" max="413" width="31.1640625" style="572" customWidth="1"/>
    <col min="414" max="414" width="13.6640625" style="572" bestFit="1" customWidth="1"/>
    <col min="415" max="415" width="1" style="572" customWidth="1"/>
    <col min="416" max="416" width="15.1640625" style="572" bestFit="1" customWidth="1"/>
    <col min="417" max="417" width="1" style="572" customWidth="1"/>
    <col min="418" max="418" width="16.33203125" style="572" customWidth="1"/>
    <col min="419" max="419" width="1" style="572" customWidth="1"/>
    <col min="420" max="420" width="13.5" style="572" bestFit="1" customWidth="1"/>
    <col min="421" max="421" width="1" style="572" customWidth="1"/>
    <col min="422" max="422" width="13.1640625" style="572" bestFit="1" customWidth="1"/>
    <col min="423" max="423" width="1" style="572" customWidth="1"/>
    <col min="424" max="424" width="26.5" style="572" customWidth="1"/>
    <col min="425" max="425" width="1" style="572" customWidth="1"/>
    <col min="426" max="426" width="12.5" style="572" bestFit="1" customWidth="1"/>
    <col min="427" max="427" width="1" style="572" customWidth="1"/>
    <col min="428" max="428" width="14.33203125" style="572" bestFit="1" customWidth="1"/>
    <col min="429" max="429" width="12.83203125" style="572" bestFit="1" customWidth="1"/>
    <col min="430" max="430" width="11.83203125" style="572" bestFit="1" customWidth="1"/>
    <col min="431" max="667" width="9.33203125" style="572"/>
    <col min="668" max="668" width="5.5" style="572" customWidth="1"/>
    <col min="669" max="669" width="31.1640625" style="572" customWidth="1"/>
    <col min="670" max="670" width="13.6640625" style="572" bestFit="1" customWidth="1"/>
    <col min="671" max="671" width="1" style="572" customWidth="1"/>
    <col min="672" max="672" width="15.1640625" style="572" bestFit="1" customWidth="1"/>
    <col min="673" max="673" width="1" style="572" customWidth="1"/>
    <col min="674" max="674" width="16.33203125" style="572" customWidth="1"/>
    <col min="675" max="675" width="1" style="572" customWidth="1"/>
    <col min="676" max="676" width="13.5" style="572" bestFit="1" customWidth="1"/>
    <col min="677" max="677" width="1" style="572" customWidth="1"/>
    <col min="678" max="678" width="13.1640625" style="572" bestFit="1" customWidth="1"/>
    <col min="679" max="679" width="1" style="572" customWidth="1"/>
    <col min="680" max="680" width="26.5" style="572" customWidth="1"/>
    <col min="681" max="681" width="1" style="572" customWidth="1"/>
    <col min="682" max="682" width="12.5" style="572" bestFit="1" customWidth="1"/>
    <col min="683" max="683" width="1" style="572" customWidth="1"/>
    <col min="684" max="684" width="14.33203125" style="572" bestFit="1" customWidth="1"/>
    <col min="685" max="685" width="12.83203125" style="572" bestFit="1" customWidth="1"/>
    <col min="686" max="686" width="11.83203125" style="572" bestFit="1" customWidth="1"/>
    <col min="687" max="923" width="9.33203125" style="572"/>
    <col min="924" max="924" width="5.5" style="572" customWidth="1"/>
    <col min="925" max="925" width="31.1640625" style="572" customWidth="1"/>
    <col min="926" max="926" width="13.6640625" style="572" bestFit="1" customWidth="1"/>
    <col min="927" max="927" width="1" style="572" customWidth="1"/>
    <col min="928" max="928" width="15.1640625" style="572" bestFit="1" customWidth="1"/>
    <col min="929" max="929" width="1" style="572" customWidth="1"/>
    <col min="930" max="930" width="16.33203125" style="572" customWidth="1"/>
    <col min="931" max="931" width="1" style="572" customWidth="1"/>
    <col min="932" max="932" width="13.5" style="572" bestFit="1" customWidth="1"/>
    <col min="933" max="933" width="1" style="572" customWidth="1"/>
    <col min="934" max="934" width="13.1640625" style="572" bestFit="1" customWidth="1"/>
    <col min="935" max="935" width="1" style="572" customWidth="1"/>
    <col min="936" max="936" width="26.5" style="572" customWidth="1"/>
    <col min="937" max="937" width="1" style="572" customWidth="1"/>
    <col min="938" max="938" width="12.5" style="572" bestFit="1" customWidth="1"/>
    <col min="939" max="939" width="1" style="572" customWidth="1"/>
    <col min="940" max="940" width="14.33203125" style="572" bestFit="1" customWidth="1"/>
    <col min="941" max="941" width="12.83203125" style="572" bestFit="1" customWidth="1"/>
    <col min="942" max="942" width="11.83203125" style="572" bestFit="1" customWidth="1"/>
    <col min="943" max="1179" width="9.33203125" style="572"/>
    <col min="1180" max="1180" width="5.5" style="572" customWidth="1"/>
    <col min="1181" max="1181" width="31.1640625" style="572" customWidth="1"/>
    <col min="1182" max="1182" width="13.6640625" style="572" bestFit="1" customWidth="1"/>
    <col min="1183" max="1183" width="1" style="572" customWidth="1"/>
    <col min="1184" max="1184" width="15.1640625" style="572" bestFit="1" customWidth="1"/>
    <col min="1185" max="1185" width="1" style="572" customWidth="1"/>
    <col min="1186" max="1186" width="16.33203125" style="572" customWidth="1"/>
    <col min="1187" max="1187" width="1" style="572" customWidth="1"/>
    <col min="1188" max="1188" width="13.5" style="572" bestFit="1" customWidth="1"/>
    <col min="1189" max="1189" width="1" style="572" customWidth="1"/>
    <col min="1190" max="1190" width="13.1640625" style="572" bestFit="1" customWidth="1"/>
    <col min="1191" max="1191" width="1" style="572" customWidth="1"/>
    <col min="1192" max="1192" width="26.5" style="572" customWidth="1"/>
    <col min="1193" max="1193" width="1" style="572" customWidth="1"/>
    <col min="1194" max="1194" width="12.5" style="572" bestFit="1" customWidth="1"/>
    <col min="1195" max="1195" width="1" style="572" customWidth="1"/>
    <col min="1196" max="1196" width="14.33203125" style="572" bestFit="1" customWidth="1"/>
    <col min="1197" max="1197" width="12.83203125" style="572" bestFit="1" customWidth="1"/>
    <col min="1198" max="1198" width="11.83203125" style="572" bestFit="1" customWidth="1"/>
    <col min="1199" max="1435" width="9.33203125" style="572"/>
    <col min="1436" max="1436" width="5.5" style="572" customWidth="1"/>
    <col min="1437" max="1437" width="31.1640625" style="572" customWidth="1"/>
    <col min="1438" max="1438" width="13.6640625" style="572" bestFit="1" customWidth="1"/>
    <col min="1439" max="1439" width="1" style="572" customWidth="1"/>
    <col min="1440" max="1440" width="15.1640625" style="572" bestFit="1" customWidth="1"/>
    <col min="1441" max="1441" width="1" style="572" customWidth="1"/>
    <col min="1442" max="1442" width="16.33203125" style="572" customWidth="1"/>
    <col min="1443" max="1443" width="1" style="572" customWidth="1"/>
    <col min="1444" max="1444" width="13.5" style="572" bestFit="1" customWidth="1"/>
    <col min="1445" max="1445" width="1" style="572" customWidth="1"/>
    <col min="1446" max="1446" width="13.1640625" style="572" bestFit="1" customWidth="1"/>
    <col min="1447" max="1447" width="1" style="572" customWidth="1"/>
    <col min="1448" max="1448" width="26.5" style="572" customWidth="1"/>
    <col min="1449" max="1449" width="1" style="572" customWidth="1"/>
    <col min="1450" max="1450" width="12.5" style="572" bestFit="1" customWidth="1"/>
    <col min="1451" max="1451" width="1" style="572" customWidth="1"/>
    <col min="1452" max="1452" width="14.33203125" style="572" bestFit="1" customWidth="1"/>
    <col min="1453" max="1453" width="12.83203125" style="572" bestFit="1" customWidth="1"/>
    <col min="1454" max="1454" width="11.83203125" style="572" bestFit="1" customWidth="1"/>
    <col min="1455" max="1691" width="9.33203125" style="572"/>
    <col min="1692" max="1692" width="5.5" style="572" customWidth="1"/>
    <col min="1693" max="1693" width="31.1640625" style="572" customWidth="1"/>
    <col min="1694" max="1694" width="13.6640625" style="572" bestFit="1" customWidth="1"/>
    <col min="1695" max="1695" width="1" style="572" customWidth="1"/>
    <col min="1696" max="1696" width="15.1640625" style="572" bestFit="1" customWidth="1"/>
    <col min="1697" max="1697" width="1" style="572" customWidth="1"/>
    <col min="1698" max="1698" width="16.33203125" style="572" customWidth="1"/>
    <col min="1699" max="1699" width="1" style="572" customWidth="1"/>
    <col min="1700" max="1700" width="13.5" style="572" bestFit="1" customWidth="1"/>
    <col min="1701" max="1701" width="1" style="572" customWidth="1"/>
    <col min="1702" max="1702" width="13.1640625" style="572" bestFit="1" customWidth="1"/>
    <col min="1703" max="1703" width="1" style="572" customWidth="1"/>
    <col min="1704" max="1704" width="26.5" style="572" customWidth="1"/>
    <col min="1705" max="1705" width="1" style="572" customWidth="1"/>
    <col min="1706" max="1706" width="12.5" style="572" bestFit="1" customWidth="1"/>
    <col min="1707" max="1707" width="1" style="572" customWidth="1"/>
    <col min="1708" max="1708" width="14.33203125" style="572" bestFit="1" customWidth="1"/>
    <col min="1709" max="1709" width="12.83203125" style="572" bestFit="1" customWidth="1"/>
    <col min="1710" max="1710" width="11.83203125" style="572" bestFit="1" customWidth="1"/>
    <col min="1711" max="1947" width="9.33203125" style="572"/>
    <col min="1948" max="1948" width="5.5" style="572" customWidth="1"/>
    <col min="1949" max="1949" width="31.1640625" style="572" customWidth="1"/>
    <col min="1950" max="1950" width="13.6640625" style="572" bestFit="1" customWidth="1"/>
    <col min="1951" max="1951" width="1" style="572" customWidth="1"/>
    <col min="1952" max="1952" width="15.1640625" style="572" bestFit="1" customWidth="1"/>
    <col min="1953" max="1953" width="1" style="572" customWidth="1"/>
    <col min="1954" max="1954" width="16.33203125" style="572" customWidth="1"/>
    <col min="1955" max="1955" width="1" style="572" customWidth="1"/>
    <col min="1956" max="1956" width="13.5" style="572" bestFit="1" customWidth="1"/>
    <col min="1957" max="1957" width="1" style="572" customWidth="1"/>
    <col min="1958" max="1958" width="13.1640625" style="572" bestFit="1" customWidth="1"/>
    <col min="1959" max="1959" width="1" style="572" customWidth="1"/>
    <col min="1960" max="1960" width="26.5" style="572" customWidth="1"/>
    <col min="1961" max="1961" width="1" style="572" customWidth="1"/>
    <col min="1962" max="1962" width="12.5" style="572" bestFit="1" customWidth="1"/>
    <col min="1963" max="1963" width="1" style="572" customWidth="1"/>
    <col min="1964" max="1964" width="14.33203125" style="572" bestFit="1" customWidth="1"/>
    <col min="1965" max="1965" width="12.83203125" style="572" bestFit="1" customWidth="1"/>
    <col min="1966" max="1966" width="11.83203125" style="572" bestFit="1" customWidth="1"/>
    <col min="1967" max="2203" width="9.33203125" style="572"/>
    <col min="2204" max="2204" width="5.5" style="572" customWidth="1"/>
    <col min="2205" max="2205" width="31.1640625" style="572" customWidth="1"/>
    <col min="2206" max="2206" width="13.6640625" style="572" bestFit="1" customWidth="1"/>
    <col min="2207" max="2207" width="1" style="572" customWidth="1"/>
    <col min="2208" max="2208" width="15.1640625" style="572" bestFit="1" customWidth="1"/>
    <col min="2209" max="2209" width="1" style="572" customWidth="1"/>
    <col min="2210" max="2210" width="16.33203125" style="572" customWidth="1"/>
    <col min="2211" max="2211" width="1" style="572" customWidth="1"/>
    <col min="2212" max="2212" width="13.5" style="572" bestFit="1" customWidth="1"/>
    <col min="2213" max="2213" width="1" style="572" customWidth="1"/>
    <col min="2214" max="2214" width="13.1640625" style="572" bestFit="1" customWidth="1"/>
    <col min="2215" max="2215" width="1" style="572" customWidth="1"/>
    <col min="2216" max="2216" width="26.5" style="572" customWidth="1"/>
    <col min="2217" max="2217" width="1" style="572" customWidth="1"/>
    <col min="2218" max="2218" width="12.5" style="572" bestFit="1" customWidth="1"/>
    <col min="2219" max="2219" width="1" style="572" customWidth="1"/>
    <col min="2220" max="2220" width="14.33203125" style="572" bestFit="1" customWidth="1"/>
    <col min="2221" max="2221" width="12.83203125" style="572" bestFit="1" customWidth="1"/>
    <col min="2222" max="2222" width="11.83203125" style="572" bestFit="1" customWidth="1"/>
    <col min="2223" max="2459" width="9.33203125" style="572"/>
    <col min="2460" max="2460" width="5.5" style="572" customWidth="1"/>
    <col min="2461" max="2461" width="31.1640625" style="572" customWidth="1"/>
    <col min="2462" max="2462" width="13.6640625" style="572" bestFit="1" customWidth="1"/>
    <col min="2463" max="2463" width="1" style="572" customWidth="1"/>
    <col min="2464" max="2464" width="15.1640625" style="572" bestFit="1" customWidth="1"/>
    <col min="2465" max="2465" width="1" style="572" customWidth="1"/>
    <col min="2466" max="2466" width="16.33203125" style="572" customWidth="1"/>
    <col min="2467" max="2467" width="1" style="572" customWidth="1"/>
    <col min="2468" max="2468" width="13.5" style="572" bestFit="1" customWidth="1"/>
    <col min="2469" max="2469" width="1" style="572" customWidth="1"/>
    <col min="2470" max="2470" width="13.1640625" style="572" bestFit="1" customWidth="1"/>
    <col min="2471" max="2471" width="1" style="572" customWidth="1"/>
    <col min="2472" max="2472" width="26.5" style="572" customWidth="1"/>
    <col min="2473" max="2473" width="1" style="572" customWidth="1"/>
    <col min="2474" max="2474" width="12.5" style="572" bestFit="1" customWidth="1"/>
    <col min="2475" max="2475" width="1" style="572" customWidth="1"/>
    <col min="2476" max="2476" width="14.33203125" style="572" bestFit="1" customWidth="1"/>
    <col min="2477" max="2477" width="12.83203125" style="572" bestFit="1" customWidth="1"/>
    <col min="2478" max="2478" width="11.83203125" style="572" bestFit="1" customWidth="1"/>
    <col min="2479" max="2715" width="9.33203125" style="572"/>
    <col min="2716" max="2716" width="5.5" style="572" customWidth="1"/>
    <col min="2717" max="2717" width="31.1640625" style="572" customWidth="1"/>
    <col min="2718" max="2718" width="13.6640625" style="572" bestFit="1" customWidth="1"/>
    <col min="2719" max="2719" width="1" style="572" customWidth="1"/>
    <col min="2720" max="2720" width="15.1640625" style="572" bestFit="1" customWidth="1"/>
    <col min="2721" max="2721" width="1" style="572" customWidth="1"/>
    <col min="2722" max="2722" width="16.33203125" style="572" customWidth="1"/>
    <col min="2723" max="2723" width="1" style="572" customWidth="1"/>
    <col min="2724" max="2724" width="13.5" style="572" bestFit="1" customWidth="1"/>
    <col min="2725" max="2725" width="1" style="572" customWidth="1"/>
    <col min="2726" max="2726" width="13.1640625" style="572" bestFit="1" customWidth="1"/>
    <col min="2727" max="2727" width="1" style="572" customWidth="1"/>
    <col min="2728" max="2728" width="26.5" style="572" customWidth="1"/>
    <col min="2729" max="2729" width="1" style="572" customWidth="1"/>
    <col min="2730" max="2730" width="12.5" style="572" bestFit="1" customWidth="1"/>
    <col min="2731" max="2731" width="1" style="572" customWidth="1"/>
    <col min="2732" max="2732" width="14.33203125" style="572" bestFit="1" customWidth="1"/>
    <col min="2733" max="2733" width="12.83203125" style="572" bestFit="1" customWidth="1"/>
    <col min="2734" max="2734" width="11.83203125" style="572" bestFit="1" customWidth="1"/>
    <col min="2735" max="2971" width="9.33203125" style="572"/>
    <col min="2972" max="2972" width="5.5" style="572" customWidth="1"/>
    <col min="2973" max="2973" width="31.1640625" style="572" customWidth="1"/>
    <col min="2974" max="2974" width="13.6640625" style="572" bestFit="1" customWidth="1"/>
    <col min="2975" max="2975" width="1" style="572" customWidth="1"/>
    <col min="2976" max="2976" width="15.1640625" style="572" bestFit="1" customWidth="1"/>
    <col min="2977" max="2977" width="1" style="572" customWidth="1"/>
    <col min="2978" max="2978" width="16.33203125" style="572" customWidth="1"/>
    <col min="2979" max="2979" width="1" style="572" customWidth="1"/>
    <col min="2980" max="2980" width="13.5" style="572" bestFit="1" customWidth="1"/>
    <col min="2981" max="2981" width="1" style="572" customWidth="1"/>
    <col min="2982" max="2982" width="13.1640625" style="572" bestFit="1" customWidth="1"/>
    <col min="2983" max="2983" width="1" style="572" customWidth="1"/>
    <col min="2984" max="2984" width="26.5" style="572" customWidth="1"/>
    <col min="2985" max="2985" width="1" style="572" customWidth="1"/>
    <col min="2986" max="2986" width="12.5" style="572" bestFit="1" customWidth="1"/>
    <col min="2987" max="2987" width="1" style="572" customWidth="1"/>
    <col min="2988" max="2988" width="14.33203125" style="572" bestFit="1" customWidth="1"/>
    <col min="2989" max="2989" width="12.83203125" style="572" bestFit="1" customWidth="1"/>
    <col min="2990" max="2990" width="11.83203125" style="572" bestFit="1" customWidth="1"/>
    <col min="2991" max="3227" width="9.33203125" style="572"/>
    <col min="3228" max="3228" width="5.5" style="572" customWidth="1"/>
    <col min="3229" max="3229" width="31.1640625" style="572" customWidth="1"/>
    <col min="3230" max="3230" width="13.6640625" style="572" bestFit="1" customWidth="1"/>
    <col min="3231" max="3231" width="1" style="572" customWidth="1"/>
    <col min="3232" max="3232" width="15.1640625" style="572" bestFit="1" customWidth="1"/>
    <col min="3233" max="3233" width="1" style="572" customWidth="1"/>
    <col min="3234" max="3234" width="16.33203125" style="572" customWidth="1"/>
    <col min="3235" max="3235" width="1" style="572" customWidth="1"/>
    <col min="3236" max="3236" width="13.5" style="572" bestFit="1" customWidth="1"/>
    <col min="3237" max="3237" width="1" style="572" customWidth="1"/>
    <col min="3238" max="3238" width="13.1640625" style="572" bestFit="1" customWidth="1"/>
    <col min="3239" max="3239" width="1" style="572" customWidth="1"/>
    <col min="3240" max="3240" width="26.5" style="572" customWidth="1"/>
    <col min="3241" max="3241" width="1" style="572" customWidth="1"/>
    <col min="3242" max="3242" width="12.5" style="572" bestFit="1" customWidth="1"/>
    <col min="3243" max="3243" width="1" style="572" customWidth="1"/>
    <col min="3244" max="3244" width="14.33203125" style="572" bestFit="1" customWidth="1"/>
    <col min="3245" max="3245" width="12.83203125" style="572" bestFit="1" customWidth="1"/>
    <col min="3246" max="3246" width="11.83203125" style="572" bestFit="1" customWidth="1"/>
    <col min="3247" max="3483" width="9.33203125" style="572"/>
    <col min="3484" max="3484" width="5.5" style="572" customWidth="1"/>
    <col min="3485" max="3485" width="31.1640625" style="572" customWidth="1"/>
    <col min="3486" max="3486" width="13.6640625" style="572" bestFit="1" customWidth="1"/>
    <col min="3487" max="3487" width="1" style="572" customWidth="1"/>
    <col min="3488" max="3488" width="15.1640625" style="572" bestFit="1" customWidth="1"/>
    <col min="3489" max="3489" width="1" style="572" customWidth="1"/>
    <col min="3490" max="3490" width="16.33203125" style="572" customWidth="1"/>
    <col min="3491" max="3491" width="1" style="572" customWidth="1"/>
    <col min="3492" max="3492" width="13.5" style="572" bestFit="1" customWidth="1"/>
    <col min="3493" max="3493" width="1" style="572" customWidth="1"/>
    <col min="3494" max="3494" width="13.1640625" style="572" bestFit="1" customWidth="1"/>
    <col min="3495" max="3495" width="1" style="572" customWidth="1"/>
    <col min="3496" max="3496" width="26.5" style="572" customWidth="1"/>
    <col min="3497" max="3497" width="1" style="572" customWidth="1"/>
    <col min="3498" max="3498" width="12.5" style="572" bestFit="1" customWidth="1"/>
    <col min="3499" max="3499" width="1" style="572" customWidth="1"/>
    <col min="3500" max="3500" width="14.33203125" style="572" bestFit="1" customWidth="1"/>
    <col min="3501" max="3501" width="12.83203125" style="572" bestFit="1" customWidth="1"/>
    <col min="3502" max="3502" width="11.83203125" style="572" bestFit="1" customWidth="1"/>
    <col min="3503" max="3739" width="9.33203125" style="572"/>
    <col min="3740" max="3740" width="5.5" style="572" customWidth="1"/>
    <col min="3741" max="3741" width="31.1640625" style="572" customWidth="1"/>
    <col min="3742" max="3742" width="13.6640625" style="572" bestFit="1" customWidth="1"/>
    <col min="3743" max="3743" width="1" style="572" customWidth="1"/>
    <col min="3744" max="3744" width="15.1640625" style="572" bestFit="1" customWidth="1"/>
    <col min="3745" max="3745" width="1" style="572" customWidth="1"/>
    <col min="3746" max="3746" width="16.33203125" style="572" customWidth="1"/>
    <col min="3747" max="3747" width="1" style="572" customWidth="1"/>
    <col min="3748" max="3748" width="13.5" style="572" bestFit="1" customWidth="1"/>
    <col min="3749" max="3749" width="1" style="572" customWidth="1"/>
    <col min="3750" max="3750" width="13.1640625" style="572" bestFit="1" customWidth="1"/>
    <col min="3751" max="3751" width="1" style="572" customWidth="1"/>
    <col min="3752" max="3752" width="26.5" style="572" customWidth="1"/>
    <col min="3753" max="3753" width="1" style="572" customWidth="1"/>
    <col min="3754" max="3754" width="12.5" style="572" bestFit="1" customWidth="1"/>
    <col min="3755" max="3755" width="1" style="572" customWidth="1"/>
    <col min="3756" max="3756" width="14.33203125" style="572" bestFit="1" customWidth="1"/>
    <col min="3757" max="3757" width="12.83203125" style="572" bestFit="1" customWidth="1"/>
    <col min="3758" max="3758" width="11.83203125" style="572" bestFit="1" customWidth="1"/>
    <col min="3759" max="3995" width="9.33203125" style="572"/>
    <col min="3996" max="3996" width="5.5" style="572" customWidth="1"/>
    <col min="3997" max="3997" width="31.1640625" style="572" customWidth="1"/>
    <col min="3998" max="3998" width="13.6640625" style="572" bestFit="1" customWidth="1"/>
    <col min="3999" max="3999" width="1" style="572" customWidth="1"/>
    <col min="4000" max="4000" width="15.1640625" style="572" bestFit="1" customWidth="1"/>
    <col min="4001" max="4001" width="1" style="572" customWidth="1"/>
    <col min="4002" max="4002" width="16.33203125" style="572" customWidth="1"/>
    <col min="4003" max="4003" width="1" style="572" customWidth="1"/>
    <col min="4004" max="4004" width="13.5" style="572" bestFit="1" customWidth="1"/>
    <col min="4005" max="4005" width="1" style="572" customWidth="1"/>
    <col min="4006" max="4006" width="13.1640625" style="572" bestFit="1" customWidth="1"/>
    <col min="4007" max="4007" width="1" style="572" customWidth="1"/>
    <col min="4008" max="4008" width="26.5" style="572" customWidth="1"/>
    <col min="4009" max="4009" width="1" style="572" customWidth="1"/>
    <col min="4010" max="4010" width="12.5" style="572" bestFit="1" customWidth="1"/>
    <col min="4011" max="4011" width="1" style="572" customWidth="1"/>
    <col min="4012" max="4012" width="14.33203125" style="572" bestFit="1" customWidth="1"/>
    <col min="4013" max="4013" width="12.83203125" style="572" bestFit="1" customWidth="1"/>
    <col min="4014" max="4014" width="11.83203125" style="572" bestFit="1" customWidth="1"/>
    <col min="4015" max="4251" width="9.33203125" style="572"/>
    <col min="4252" max="4252" width="5.5" style="572" customWidth="1"/>
    <col min="4253" max="4253" width="31.1640625" style="572" customWidth="1"/>
    <col min="4254" max="4254" width="13.6640625" style="572" bestFit="1" customWidth="1"/>
    <col min="4255" max="4255" width="1" style="572" customWidth="1"/>
    <col min="4256" max="4256" width="15.1640625" style="572" bestFit="1" customWidth="1"/>
    <col min="4257" max="4257" width="1" style="572" customWidth="1"/>
    <col min="4258" max="4258" width="16.33203125" style="572" customWidth="1"/>
    <col min="4259" max="4259" width="1" style="572" customWidth="1"/>
    <col min="4260" max="4260" width="13.5" style="572" bestFit="1" customWidth="1"/>
    <col min="4261" max="4261" width="1" style="572" customWidth="1"/>
    <col min="4262" max="4262" width="13.1640625" style="572" bestFit="1" customWidth="1"/>
    <col min="4263" max="4263" width="1" style="572" customWidth="1"/>
    <col min="4264" max="4264" width="26.5" style="572" customWidth="1"/>
    <col min="4265" max="4265" width="1" style="572" customWidth="1"/>
    <col min="4266" max="4266" width="12.5" style="572" bestFit="1" customWidth="1"/>
    <col min="4267" max="4267" width="1" style="572" customWidth="1"/>
    <col min="4268" max="4268" width="14.33203125" style="572" bestFit="1" customWidth="1"/>
    <col min="4269" max="4269" width="12.83203125" style="572" bestFit="1" customWidth="1"/>
    <col min="4270" max="4270" width="11.83203125" style="572" bestFit="1" customWidth="1"/>
    <col min="4271" max="4507" width="9.33203125" style="572"/>
    <col min="4508" max="4508" width="5.5" style="572" customWidth="1"/>
    <col min="4509" max="4509" width="31.1640625" style="572" customWidth="1"/>
    <col min="4510" max="4510" width="13.6640625" style="572" bestFit="1" customWidth="1"/>
    <col min="4511" max="4511" width="1" style="572" customWidth="1"/>
    <col min="4512" max="4512" width="15.1640625" style="572" bestFit="1" customWidth="1"/>
    <col min="4513" max="4513" width="1" style="572" customWidth="1"/>
    <col min="4514" max="4514" width="16.33203125" style="572" customWidth="1"/>
    <col min="4515" max="4515" width="1" style="572" customWidth="1"/>
    <col min="4516" max="4516" width="13.5" style="572" bestFit="1" customWidth="1"/>
    <col min="4517" max="4517" width="1" style="572" customWidth="1"/>
    <col min="4518" max="4518" width="13.1640625" style="572" bestFit="1" customWidth="1"/>
    <col min="4519" max="4519" width="1" style="572" customWidth="1"/>
    <col min="4520" max="4520" width="26.5" style="572" customWidth="1"/>
    <col min="4521" max="4521" width="1" style="572" customWidth="1"/>
    <col min="4522" max="4522" width="12.5" style="572" bestFit="1" customWidth="1"/>
    <col min="4523" max="4523" width="1" style="572" customWidth="1"/>
    <col min="4524" max="4524" width="14.33203125" style="572" bestFit="1" customWidth="1"/>
    <col min="4525" max="4525" width="12.83203125" style="572" bestFit="1" customWidth="1"/>
    <col min="4526" max="4526" width="11.83203125" style="572" bestFit="1" customWidth="1"/>
    <col min="4527" max="4763" width="9.33203125" style="572"/>
    <col min="4764" max="4764" width="5.5" style="572" customWidth="1"/>
    <col min="4765" max="4765" width="31.1640625" style="572" customWidth="1"/>
    <col min="4766" max="4766" width="13.6640625" style="572" bestFit="1" customWidth="1"/>
    <col min="4767" max="4767" width="1" style="572" customWidth="1"/>
    <col min="4768" max="4768" width="15.1640625" style="572" bestFit="1" customWidth="1"/>
    <col min="4769" max="4769" width="1" style="572" customWidth="1"/>
    <col min="4770" max="4770" width="16.33203125" style="572" customWidth="1"/>
    <col min="4771" max="4771" width="1" style="572" customWidth="1"/>
    <col min="4772" max="4772" width="13.5" style="572" bestFit="1" customWidth="1"/>
    <col min="4773" max="4773" width="1" style="572" customWidth="1"/>
    <col min="4774" max="4774" width="13.1640625" style="572" bestFit="1" customWidth="1"/>
    <col min="4775" max="4775" width="1" style="572" customWidth="1"/>
    <col min="4776" max="4776" width="26.5" style="572" customWidth="1"/>
    <col min="4777" max="4777" width="1" style="572" customWidth="1"/>
    <col min="4778" max="4778" width="12.5" style="572" bestFit="1" customWidth="1"/>
    <col min="4779" max="4779" width="1" style="572" customWidth="1"/>
    <col min="4780" max="4780" width="14.33203125" style="572" bestFit="1" customWidth="1"/>
    <col min="4781" max="4781" width="12.83203125" style="572" bestFit="1" customWidth="1"/>
    <col min="4782" max="4782" width="11.83203125" style="572" bestFit="1" customWidth="1"/>
    <col min="4783" max="5019" width="9.33203125" style="572"/>
    <col min="5020" max="5020" width="5.5" style="572" customWidth="1"/>
    <col min="5021" max="5021" width="31.1640625" style="572" customWidth="1"/>
    <col min="5022" max="5022" width="13.6640625" style="572" bestFit="1" customWidth="1"/>
    <col min="5023" max="5023" width="1" style="572" customWidth="1"/>
    <col min="5024" max="5024" width="15.1640625" style="572" bestFit="1" customWidth="1"/>
    <col min="5025" max="5025" width="1" style="572" customWidth="1"/>
    <col min="5026" max="5026" width="16.33203125" style="572" customWidth="1"/>
    <col min="5027" max="5027" width="1" style="572" customWidth="1"/>
    <col min="5028" max="5028" width="13.5" style="572" bestFit="1" customWidth="1"/>
    <col min="5029" max="5029" width="1" style="572" customWidth="1"/>
    <col min="5030" max="5030" width="13.1640625" style="572" bestFit="1" customWidth="1"/>
    <col min="5031" max="5031" width="1" style="572" customWidth="1"/>
    <col min="5032" max="5032" width="26.5" style="572" customWidth="1"/>
    <col min="5033" max="5033" width="1" style="572" customWidth="1"/>
    <col min="5034" max="5034" width="12.5" style="572" bestFit="1" customWidth="1"/>
    <col min="5035" max="5035" width="1" style="572" customWidth="1"/>
    <col min="5036" max="5036" width="14.33203125" style="572" bestFit="1" customWidth="1"/>
    <col min="5037" max="5037" width="12.83203125" style="572" bestFit="1" customWidth="1"/>
    <col min="5038" max="5038" width="11.83203125" style="572" bestFit="1" customWidth="1"/>
    <col min="5039" max="5275" width="9.33203125" style="572"/>
    <col min="5276" max="5276" width="5.5" style="572" customWidth="1"/>
    <col min="5277" max="5277" width="31.1640625" style="572" customWidth="1"/>
    <col min="5278" max="5278" width="13.6640625" style="572" bestFit="1" customWidth="1"/>
    <col min="5279" max="5279" width="1" style="572" customWidth="1"/>
    <col min="5280" max="5280" width="15.1640625" style="572" bestFit="1" customWidth="1"/>
    <col min="5281" max="5281" width="1" style="572" customWidth="1"/>
    <col min="5282" max="5282" width="16.33203125" style="572" customWidth="1"/>
    <col min="5283" max="5283" width="1" style="572" customWidth="1"/>
    <col min="5284" max="5284" width="13.5" style="572" bestFit="1" customWidth="1"/>
    <col min="5285" max="5285" width="1" style="572" customWidth="1"/>
    <col min="5286" max="5286" width="13.1640625" style="572" bestFit="1" customWidth="1"/>
    <col min="5287" max="5287" width="1" style="572" customWidth="1"/>
    <col min="5288" max="5288" width="26.5" style="572" customWidth="1"/>
    <col min="5289" max="5289" width="1" style="572" customWidth="1"/>
    <col min="5290" max="5290" width="12.5" style="572" bestFit="1" customWidth="1"/>
    <col min="5291" max="5291" width="1" style="572" customWidth="1"/>
    <col min="5292" max="5292" width="14.33203125" style="572" bestFit="1" customWidth="1"/>
    <col min="5293" max="5293" width="12.83203125" style="572" bestFit="1" customWidth="1"/>
    <col min="5294" max="5294" width="11.83203125" style="572" bestFit="1" customWidth="1"/>
    <col min="5295" max="5531" width="9.33203125" style="572"/>
    <col min="5532" max="5532" width="5.5" style="572" customWidth="1"/>
    <col min="5533" max="5533" width="31.1640625" style="572" customWidth="1"/>
    <col min="5534" max="5534" width="13.6640625" style="572" bestFit="1" customWidth="1"/>
    <col min="5535" max="5535" width="1" style="572" customWidth="1"/>
    <col min="5536" max="5536" width="15.1640625" style="572" bestFit="1" customWidth="1"/>
    <col min="5537" max="5537" width="1" style="572" customWidth="1"/>
    <col min="5538" max="5538" width="16.33203125" style="572" customWidth="1"/>
    <col min="5539" max="5539" width="1" style="572" customWidth="1"/>
    <col min="5540" max="5540" width="13.5" style="572" bestFit="1" customWidth="1"/>
    <col min="5541" max="5541" width="1" style="572" customWidth="1"/>
    <col min="5542" max="5542" width="13.1640625" style="572" bestFit="1" customWidth="1"/>
    <col min="5543" max="5543" width="1" style="572" customWidth="1"/>
    <col min="5544" max="5544" width="26.5" style="572" customWidth="1"/>
    <col min="5545" max="5545" width="1" style="572" customWidth="1"/>
    <col min="5546" max="5546" width="12.5" style="572" bestFit="1" customWidth="1"/>
    <col min="5547" max="5547" width="1" style="572" customWidth="1"/>
    <col min="5548" max="5548" width="14.33203125" style="572" bestFit="1" customWidth="1"/>
    <col min="5549" max="5549" width="12.83203125" style="572" bestFit="1" customWidth="1"/>
    <col min="5550" max="5550" width="11.83203125" style="572" bestFit="1" customWidth="1"/>
    <col min="5551" max="5787" width="9.33203125" style="572"/>
    <col min="5788" max="5788" width="5.5" style="572" customWidth="1"/>
    <col min="5789" max="5789" width="31.1640625" style="572" customWidth="1"/>
    <col min="5790" max="5790" width="13.6640625" style="572" bestFit="1" customWidth="1"/>
    <col min="5791" max="5791" width="1" style="572" customWidth="1"/>
    <col min="5792" max="5792" width="15.1640625" style="572" bestFit="1" customWidth="1"/>
    <col min="5793" max="5793" width="1" style="572" customWidth="1"/>
    <col min="5794" max="5794" width="16.33203125" style="572" customWidth="1"/>
    <col min="5795" max="5795" width="1" style="572" customWidth="1"/>
    <col min="5796" max="5796" width="13.5" style="572" bestFit="1" customWidth="1"/>
    <col min="5797" max="5797" width="1" style="572" customWidth="1"/>
    <col min="5798" max="5798" width="13.1640625" style="572" bestFit="1" customWidth="1"/>
    <col min="5799" max="5799" width="1" style="572" customWidth="1"/>
    <col min="5800" max="5800" width="26.5" style="572" customWidth="1"/>
    <col min="5801" max="5801" width="1" style="572" customWidth="1"/>
    <col min="5802" max="5802" width="12.5" style="572" bestFit="1" customWidth="1"/>
    <col min="5803" max="5803" width="1" style="572" customWidth="1"/>
    <col min="5804" max="5804" width="14.33203125" style="572" bestFit="1" customWidth="1"/>
    <col min="5805" max="5805" width="12.83203125" style="572" bestFit="1" customWidth="1"/>
    <col min="5806" max="5806" width="11.83203125" style="572" bestFit="1" customWidth="1"/>
    <col min="5807" max="6043" width="9.33203125" style="572"/>
    <col min="6044" max="6044" width="5.5" style="572" customWidth="1"/>
    <col min="6045" max="6045" width="31.1640625" style="572" customWidth="1"/>
    <col min="6046" max="6046" width="13.6640625" style="572" bestFit="1" customWidth="1"/>
    <col min="6047" max="6047" width="1" style="572" customWidth="1"/>
    <col min="6048" max="6048" width="15.1640625" style="572" bestFit="1" customWidth="1"/>
    <col min="6049" max="6049" width="1" style="572" customWidth="1"/>
    <col min="6050" max="6050" width="16.33203125" style="572" customWidth="1"/>
    <col min="6051" max="6051" width="1" style="572" customWidth="1"/>
    <col min="6052" max="6052" width="13.5" style="572" bestFit="1" customWidth="1"/>
    <col min="6053" max="6053" width="1" style="572" customWidth="1"/>
    <col min="6054" max="6054" width="13.1640625" style="572" bestFit="1" customWidth="1"/>
    <col min="6055" max="6055" width="1" style="572" customWidth="1"/>
    <col min="6056" max="6056" width="26.5" style="572" customWidth="1"/>
    <col min="6057" max="6057" width="1" style="572" customWidth="1"/>
    <col min="6058" max="6058" width="12.5" style="572" bestFit="1" customWidth="1"/>
    <col min="6059" max="6059" width="1" style="572" customWidth="1"/>
    <col min="6060" max="6060" width="14.33203125" style="572" bestFit="1" customWidth="1"/>
    <col min="6061" max="6061" width="12.83203125" style="572" bestFit="1" customWidth="1"/>
    <col min="6062" max="6062" width="11.83203125" style="572" bestFit="1" customWidth="1"/>
    <col min="6063" max="6299" width="9.33203125" style="572"/>
    <col min="6300" max="6300" width="5.5" style="572" customWidth="1"/>
    <col min="6301" max="6301" width="31.1640625" style="572" customWidth="1"/>
    <col min="6302" max="6302" width="13.6640625" style="572" bestFit="1" customWidth="1"/>
    <col min="6303" max="6303" width="1" style="572" customWidth="1"/>
    <col min="6304" max="6304" width="15.1640625" style="572" bestFit="1" customWidth="1"/>
    <col min="6305" max="6305" width="1" style="572" customWidth="1"/>
    <col min="6306" max="6306" width="16.33203125" style="572" customWidth="1"/>
    <col min="6307" max="6307" width="1" style="572" customWidth="1"/>
    <col min="6308" max="6308" width="13.5" style="572" bestFit="1" customWidth="1"/>
    <col min="6309" max="6309" width="1" style="572" customWidth="1"/>
    <col min="6310" max="6310" width="13.1640625" style="572" bestFit="1" customWidth="1"/>
    <col min="6311" max="6311" width="1" style="572" customWidth="1"/>
    <col min="6312" max="6312" width="26.5" style="572" customWidth="1"/>
    <col min="6313" max="6313" width="1" style="572" customWidth="1"/>
    <col min="6314" max="6314" width="12.5" style="572" bestFit="1" customWidth="1"/>
    <col min="6315" max="6315" width="1" style="572" customWidth="1"/>
    <col min="6316" max="6316" width="14.33203125" style="572" bestFit="1" customWidth="1"/>
    <col min="6317" max="6317" width="12.83203125" style="572" bestFit="1" customWidth="1"/>
    <col min="6318" max="6318" width="11.83203125" style="572" bestFit="1" customWidth="1"/>
    <col min="6319" max="6555" width="9.33203125" style="572"/>
    <col min="6556" max="6556" width="5.5" style="572" customWidth="1"/>
    <col min="6557" max="6557" width="31.1640625" style="572" customWidth="1"/>
    <col min="6558" max="6558" width="13.6640625" style="572" bestFit="1" customWidth="1"/>
    <col min="6559" max="6559" width="1" style="572" customWidth="1"/>
    <col min="6560" max="6560" width="15.1640625" style="572" bestFit="1" customWidth="1"/>
    <col min="6561" max="6561" width="1" style="572" customWidth="1"/>
    <col min="6562" max="6562" width="16.33203125" style="572" customWidth="1"/>
    <col min="6563" max="6563" width="1" style="572" customWidth="1"/>
    <col min="6564" max="6564" width="13.5" style="572" bestFit="1" customWidth="1"/>
    <col min="6565" max="6565" width="1" style="572" customWidth="1"/>
    <col min="6566" max="6566" width="13.1640625" style="572" bestFit="1" customWidth="1"/>
    <col min="6567" max="6567" width="1" style="572" customWidth="1"/>
    <col min="6568" max="6568" width="26.5" style="572" customWidth="1"/>
    <col min="6569" max="6569" width="1" style="572" customWidth="1"/>
    <col min="6570" max="6570" width="12.5" style="572" bestFit="1" customWidth="1"/>
    <col min="6571" max="6571" width="1" style="572" customWidth="1"/>
    <col min="6572" max="6572" width="14.33203125" style="572" bestFit="1" customWidth="1"/>
    <col min="6573" max="6573" width="12.83203125" style="572" bestFit="1" customWidth="1"/>
    <col min="6574" max="6574" width="11.83203125" style="572" bestFit="1" customWidth="1"/>
    <col min="6575" max="6811" width="9.33203125" style="572"/>
    <col min="6812" max="6812" width="5.5" style="572" customWidth="1"/>
    <col min="6813" max="6813" width="31.1640625" style="572" customWidth="1"/>
    <col min="6814" max="6814" width="13.6640625" style="572" bestFit="1" customWidth="1"/>
    <col min="6815" max="6815" width="1" style="572" customWidth="1"/>
    <col min="6816" max="6816" width="15.1640625" style="572" bestFit="1" customWidth="1"/>
    <col min="6817" max="6817" width="1" style="572" customWidth="1"/>
    <col min="6818" max="6818" width="16.33203125" style="572" customWidth="1"/>
    <col min="6819" max="6819" width="1" style="572" customWidth="1"/>
    <col min="6820" max="6820" width="13.5" style="572" bestFit="1" customWidth="1"/>
    <col min="6821" max="6821" width="1" style="572" customWidth="1"/>
    <col min="6822" max="6822" width="13.1640625" style="572" bestFit="1" customWidth="1"/>
    <col min="6823" max="6823" width="1" style="572" customWidth="1"/>
    <col min="6824" max="6824" width="26.5" style="572" customWidth="1"/>
    <col min="6825" max="6825" width="1" style="572" customWidth="1"/>
    <col min="6826" max="6826" width="12.5" style="572" bestFit="1" customWidth="1"/>
    <col min="6827" max="6827" width="1" style="572" customWidth="1"/>
    <col min="6828" max="6828" width="14.33203125" style="572" bestFit="1" customWidth="1"/>
    <col min="6829" max="6829" width="12.83203125" style="572" bestFit="1" customWidth="1"/>
    <col min="6830" max="6830" width="11.83203125" style="572" bestFit="1" customWidth="1"/>
    <col min="6831" max="7067" width="9.33203125" style="572"/>
    <col min="7068" max="7068" width="5.5" style="572" customWidth="1"/>
    <col min="7069" max="7069" width="31.1640625" style="572" customWidth="1"/>
    <col min="7070" max="7070" width="13.6640625" style="572" bestFit="1" customWidth="1"/>
    <col min="7071" max="7071" width="1" style="572" customWidth="1"/>
    <col min="7072" max="7072" width="15.1640625" style="572" bestFit="1" customWidth="1"/>
    <col min="7073" max="7073" width="1" style="572" customWidth="1"/>
    <col min="7074" max="7074" width="16.33203125" style="572" customWidth="1"/>
    <col min="7075" max="7075" width="1" style="572" customWidth="1"/>
    <col min="7076" max="7076" width="13.5" style="572" bestFit="1" customWidth="1"/>
    <col min="7077" max="7077" width="1" style="572" customWidth="1"/>
    <col min="7078" max="7078" width="13.1640625" style="572" bestFit="1" customWidth="1"/>
    <col min="7079" max="7079" width="1" style="572" customWidth="1"/>
    <col min="7080" max="7080" width="26.5" style="572" customWidth="1"/>
    <col min="7081" max="7081" width="1" style="572" customWidth="1"/>
    <col min="7082" max="7082" width="12.5" style="572" bestFit="1" customWidth="1"/>
    <col min="7083" max="7083" width="1" style="572" customWidth="1"/>
    <col min="7084" max="7084" width="14.33203125" style="572" bestFit="1" customWidth="1"/>
    <col min="7085" max="7085" width="12.83203125" style="572" bestFit="1" customWidth="1"/>
    <col min="7086" max="7086" width="11.83203125" style="572" bestFit="1" customWidth="1"/>
    <col min="7087" max="7323" width="9.33203125" style="572"/>
    <col min="7324" max="7324" width="5.5" style="572" customWidth="1"/>
    <col min="7325" max="7325" width="31.1640625" style="572" customWidth="1"/>
    <col min="7326" max="7326" width="13.6640625" style="572" bestFit="1" customWidth="1"/>
    <col min="7327" max="7327" width="1" style="572" customWidth="1"/>
    <col min="7328" max="7328" width="15.1640625" style="572" bestFit="1" customWidth="1"/>
    <col min="7329" max="7329" width="1" style="572" customWidth="1"/>
    <col min="7330" max="7330" width="16.33203125" style="572" customWidth="1"/>
    <col min="7331" max="7331" width="1" style="572" customWidth="1"/>
    <col min="7332" max="7332" width="13.5" style="572" bestFit="1" customWidth="1"/>
    <col min="7333" max="7333" width="1" style="572" customWidth="1"/>
    <col min="7334" max="7334" width="13.1640625" style="572" bestFit="1" customWidth="1"/>
    <col min="7335" max="7335" width="1" style="572" customWidth="1"/>
    <col min="7336" max="7336" width="26.5" style="572" customWidth="1"/>
    <col min="7337" max="7337" width="1" style="572" customWidth="1"/>
    <col min="7338" max="7338" width="12.5" style="572" bestFit="1" customWidth="1"/>
    <col min="7339" max="7339" width="1" style="572" customWidth="1"/>
    <col min="7340" max="7340" width="14.33203125" style="572" bestFit="1" customWidth="1"/>
    <col min="7341" max="7341" width="12.83203125" style="572" bestFit="1" customWidth="1"/>
    <col min="7342" max="7342" width="11.83203125" style="572" bestFit="1" customWidth="1"/>
    <col min="7343" max="7579" width="9.33203125" style="572"/>
    <col min="7580" max="7580" width="5.5" style="572" customWidth="1"/>
    <col min="7581" max="7581" width="31.1640625" style="572" customWidth="1"/>
    <col min="7582" max="7582" width="13.6640625" style="572" bestFit="1" customWidth="1"/>
    <col min="7583" max="7583" width="1" style="572" customWidth="1"/>
    <col min="7584" max="7584" width="15.1640625" style="572" bestFit="1" customWidth="1"/>
    <col min="7585" max="7585" width="1" style="572" customWidth="1"/>
    <col min="7586" max="7586" width="16.33203125" style="572" customWidth="1"/>
    <col min="7587" max="7587" width="1" style="572" customWidth="1"/>
    <col min="7588" max="7588" width="13.5" style="572" bestFit="1" customWidth="1"/>
    <col min="7589" max="7589" width="1" style="572" customWidth="1"/>
    <col min="7590" max="7590" width="13.1640625" style="572" bestFit="1" customWidth="1"/>
    <col min="7591" max="7591" width="1" style="572" customWidth="1"/>
    <col min="7592" max="7592" width="26.5" style="572" customWidth="1"/>
    <col min="7593" max="7593" width="1" style="572" customWidth="1"/>
    <col min="7594" max="7594" width="12.5" style="572" bestFit="1" customWidth="1"/>
    <col min="7595" max="7595" width="1" style="572" customWidth="1"/>
    <col min="7596" max="7596" width="14.33203125" style="572" bestFit="1" customWidth="1"/>
    <col min="7597" max="7597" width="12.83203125" style="572" bestFit="1" customWidth="1"/>
    <col min="7598" max="7598" width="11.83203125" style="572" bestFit="1" customWidth="1"/>
    <col min="7599" max="7835" width="9.33203125" style="572"/>
    <col min="7836" max="7836" width="5.5" style="572" customWidth="1"/>
    <col min="7837" max="7837" width="31.1640625" style="572" customWidth="1"/>
    <col min="7838" max="7838" width="13.6640625" style="572" bestFit="1" customWidth="1"/>
    <col min="7839" max="7839" width="1" style="572" customWidth="1"/>
    <col min="7840" max="7840" width="15.1640625" style="572" bestFit="1" customWidth="1"/>
    <col min="7841" max="7841" width="1" style="572" customWidth="1"/>
    <col min="7842" max="7842" width="16.33203125" style="572" customWidth="1"/>
    <col min="7843" max="7843" width="1" style="572" customWidth="1"/>
    <col min="7844" max="7844" width="13.5" style="572" bestFit="1" customWidth="1"/>
    <col min="7845" max="7845" width="1" style="572" customWidth="1"/>
    <col min="7846" max="7846" width="13.1640625" style="572" bestFit="1" customWidth="1"/>
    <col min="7847" max="7847" width="1" style="572" customWidth="1"/>
    <col min="7848" max="7848" width="26.5" style="572" customWidth="1"/>
    <col min="7849" max="7849" width="1" style="572" customWidth="1"/>
    <col min="7850" max="7850" width="12.5" style="572" bestFit="1" customWidth="1"/>
    <col min="7851" max="7851" width="1" style="572" customWidth="1"/>
    <col min="7852" max="7852" width="14.33203125" style="572" bestFit="1" customWidth="1"/>
    <col min="7853" max="7853" width="12.83203125" style="572" bestFit="1" customWidth="1"/>
    <col min="7854" max="7854" width="11.83203125" style="572" bestFit="1" customWidth="1"/>
    <col min="7855" max="8091" width="9.33203125" style="572"/>
    <col min="8092" max="8092" width="5.5" style="572" customWidth="1"/>
    <col min="8093" max="8093" width="31.1640625" style="572" customWidth="1"/>
    <col min="8094" max="8094" width="13.6640625" style="572" bestFit="1" customWidth="1"/>
    <col min="8095" max="8095" width="1" style="572" customWidth="1"/>
    <col min="8096" max="8096" width="15.1640625" style="572" bestFit="1" customWidth="1"/>
    <col min="8097" max="8097" width="1" style="572" customWidth="1"/>
    <col min="8098" max="8098" width="16.33203125" style="572" customWidth="1"/>
    <col min="8099" max="8099" width="1" style="572" customWidth="1"/>
    <col min="8100" max="8100" width="13.5" style="572" bestFit="1" customWidth="1"/>
    <col min="8101" max="8101" width="1" style="572" customWidth="1"/>
    <col min="8102" max="8102" width="13.1640625" style="572" bestFit="1" customWidth="1"/>
    <col min="8103" max="8103" width="1" style="572" customWidth="1"/>
    <col min="8104" max="8104" width="26.5" style="572" customWidth="1"/>
    <col min="8105" max="8105" width="1" style="572" customWidth="1"/>
    <col min="8106" max="8106" width="12.5" style="572" bestFit="1" customWidth="1"/>
    <col min="8107" max="8107" width="1" style="572" customWidth="1"/>
    <col min="8108" max="8108" width="14.33203125" style="572" bestFit="1" customWidth="1"/>
    <col min="8109" max="8109" width="12.83203125" style="572" bestFit="1" customWidth="1"/>
    <col min="8110" max="8110" width="11.83203125" style="572" bestFit="1" customWidth="1"/>
    <col min="8111" max="8347" width="9.33203125" style="572"/>
    <col min="8348" max="8348" width="5.5" style="572" customWidth="1"/>
    <col min="8349" max="8349" width="31.1640625" style="572" customWidth="1"/>
    <col min="8350" max="8350" width="13.6640625" style="572" bestFit="1" customWidth="1"/>
    <col min="8351" max="8351" width="1" style="572" customWidth="1"/>
    <col min="8352" max="8352" width="15.1640625" style="572" bestFit="1" customWidth="1"/>
    <col min="8353" max="8353" width="1" style="572" customWidth="1"/>
    <col min="8354" max="8354" width="16.33203125" style="572" customWidth="1"/>
    <col min="8355" max="8355" width="1" style="572" customWidth="1"/>
    <col min="8356" max="8356" width="13.5" style="572" bestFit="1" customWidth="1"/>
    <col min="8357" max="8357" width="1" style="572" customWidth="1"/>
    <col min="8358" max="8358" width="13.1640625" style="572" bestFit="1" customWidth="1"/>
    <col min="8359" max="8359" width="1" style="572" customWidth="1"/>
    <col min="8360" max="8360" width="26.5" style="572" customWidth="1"/>
    <col min="8361" max="8361" width="1" style="572" customWidth="1"/>
    <col min="8362" max="8362" width="12.5" style="572" bestFit="1" customWidth="1"/>
    <col min="8363" max="8363" width="1" style="572" customWidth="1"/>
    <col min="8364" max="8364" width="14.33203125" style="572" bestFit="1" customWidth="1"/>
    <col min="8365" max="8365" width="12.83203125" style="572" bestFit="1" customWidth="1"/>
    <col min="8366" max="8366" width="11.83203125" style="572" bestFit="1" customWidth="1"/>
    <col min="8367" max="8603" width="9.33203125" style="572"/>
    <col min="8604" max="8604" width="5.5" style="572" customWidth="1"/>
    <col min="8605" max="8605" width="31.1640625" style="572" customWidth="1"/>
    <col min="8606" max="8606" width="13.6640625" style="572" bestFit="1" customWidth="1"/>
    <col min="8607" max="8607" width="1" style="572" customWidth="1"/>
    <col min="8608" max="8608" width="15.1640625" style="572" bestFit="1" customWidth="1"/>
    <col min="8609" max="8609" width="1" style="572" customWidth="1"/>
    <col min="8610" max="8610" width="16.33203125" style="572" customWidth="1"/>
    <col min="8611" max="8611" width="1" style="572" customWidth="1"/>
    <col min="8612" max="8612" width="13.5" style="572" bestFit="1" customWidth="1"/>
    <col min="8613" max="8613" width="1" style="572" customWidth="1"/>
    <col min="8614" max="8614" width="13.1640625" style="572" bestFit="1" customWidth="1"/>
    <col min="8615" max="8615" width="1" style="572" customWidth="1"/>
    <col min="8616" max="8616" width="26.5" style="572" customWidth="1"/>
    <col min="8617" max="8617" width="1" style="572" customWidth="1"/>
    <col min="8618" max="8618" width="12.5" style="572" bestFit="1" customWidth="1"/>
    <col min="8619" max="8619" width="1" style="572" customWidth="1"/>
    <col min="8620" max="8620" width="14.33203125" style="572" bestFit="1" customWidth="1"/>
    <col min="8621" max="8621" width="12.83203125" style="572" bestFit="1" customWidth="1"/>
    <col min="8622" max="8622" width="11.83203125" style="572" bestFit="1" customWidth="1"/>
    <col min="8623" max="8859" width="9.33203125" style="572"/>
    <col min="8860" max="8860" width="5.5" style="572" customWidth="1"/>
    <col min="8861" max="8861" width="31.1640625" style="572" customWidth="1"/>
    <col min="8862" max="8862" width="13.6640625" style="572" bestFit="1" customWidth="1"/>
    <col min="8863" max="8863" width="1" style="572" customWidth="1"/>
    <col min="8864" max="8864" width="15.1640625" style="572" bestFit="1" customWidth="1"/>
    <col min="8865" max="8865" width="1" style="572" customWidth="1"/>
    <col min="8866" max="8866" width="16.33203125" style="572" customWidth="1"/>
    <col min="8867" max="8867" width="1" style="572" customWidth="1"/>
    <col min="8868" max="8868" width="13.5" style="572" bestFit="1" customWidth="1"/>
    <col min="8869" max="8869" width="1" style="572" customWidth="1"/>
    <col min="8870" max="8870" width="13.1640625" style="572" bestFit="1" customWidth="1"/>
    <col min="8871" max="8871" width="1" style="572" customWidth="1"/>
    <col min="8872" max="8872" width="26.5" style="572" customWidth="1"/>
    <col min="8873" max="8873" width="1" style="572" customWidth="1"/>
    <col min="8874" max="8874" width="12.5" style="572" bestFit="1" customWidth="1"/>
    <col min="8875" max="8875" width="1" style="572" customWidth="1"/>
    <col min="8876" max="8876" width="14.33203125" style="572" bestFit="1" customWidth="1"/>
    <col min="8877" max="8877" width="12.83203125" style="572" bestFit="1" customWidth="1"/>
    <col min="8878" max="8878" width="11.83203125" style="572" bestFit="1" customWidth="1"/>
    <col min="8879" max="9115" width="9.33203125" style="572"/>
    <col min="9116" max="9116" width="5.5" style="572" customWidth="1"/>
    <col min="9117" max="9117" width="31.1640625" style="572" customWidth="1"/>
    <col min="9118" max="9118" width="13.6640625" style="572" bestFit="1" customWidth="1"/>
    <col min="9119" max="9119" width="1" style="572" customWidth="1"/>
    <col min="9120" max="9120" width="15.1640625" style="572" bestFit="1" customWidth="1"/>
    <col min="9121" max="9121" width="1" style="572" customWidth="1"/>
    <col min="9122" max="9122" width="16.33203125" style="572" customWidth="1"/>
    <col min="9123" max="9123" width="1" style="572" customWidth="1"/>
    <col min="9124" max="9124" width="13.5" style="572" bestFit="1" customWidth="1"/>
    <col min="9125" max="9125" width="1" style="572" customWidth="1"/>
    <col min="9126" max="9126" width="13.1640625" style="572" bestFit="1" customWidth="1"/>
    <col min="9127" max="9127" width="1" style="572" customWidth="1"/>
    <col min="9128" max="9128" width="26.5" style="572" customWidth="1"/>
    <col min="9129" max="9129" width="1" style="572" customWidth="1"/>
    <col min="9130" max="9130" width="12.5" style="572" bestFit="1" customWidth="1"/>
    <col min="9131" max="9131" width="1" style="572" customWidth="1"/>
    <col min="9132" max="9132" width="14.33203125" style="572" bestFit="1" customWidth="1"/>
    <col min="9133" max="9133" width="12.83203125" style="572" bestFit="1" customWidth="1"/>
    <col min="9134" max="9134" width="11.83203125" style="572" bestFit="1" customWidth="1"/>
    <col min="9135" max="9371" width="9.33203125" style="572"/>
    <col min="9372" max="9372" width="5.5" style="572" customWidth="1"/>
    <col min="9373" max="9373" width="31.1640625" style="572" customWidth="1"/>
    <col min="9374" max="9374" width="13.6640625" style="572" bestFit="1" customWidth="1"/>
    <col min="9375" max="9375" width="1" style="572" customWidth="1"/>
    <col min="9376" max="9376" width="15.1640625" style="572" bestFit="1" customWidth="1"/>
    <col min="9377" max="9377" width="1" style="572" customWidth="1"/>
    <col min="9378" max="9378" width="16.33203125" style="572" customWidth="1"/>
    <col min="9379" max="9379" width="1" style="572" customWidth="1"/>
    <col min="9380" max="9380" width="13.5" style="572" bestFit="1" customWidth="1"/>
    <col min="9381" max="9381" width="1" style="572" customWidth="1"/>
    <col min="9382" max="9382" width="13.1640625" style="572" bestFit="1" customWidth="1"/>
    <col min="9383" max="9383" width="1" style="572" customWidth="1"/>
    <col min="9384" max="9384" width="26.5" style="572" customWidth="1"/>
    <col min="9385" max="9385" width="1" style="572" customWidth="1"/>
    <col min="9386" max="9386" width="12.5" style="572" bestFit="1" customWidth="1"/>
    <col min="9387" max="9387" width="1" style="572" customWidth="1"/>
    <col min="9388" max="9388" width="14.33203125" style="572" bestFit="1" customWidth="1"/>
    <col min="9389" max="9389" width="12.83203125" style="572" bestFit="1" customWidth="1"/>
    <col min="9390" max="9390" width="11.83203125" style="572" bestFit="1" customWidth="1"/>
    <col min="9391" max="9627" width="9.33203125" style="572"/>
    <col min="9628" max="9628" width="5.5" style="572" customWidth="1"/>
    <col min="9629" max="9629" width="31.1640625" style="572" customWidth="1"/>
    <col min="9630" max="9630" width="13.6640625" style="572" bestFit="1" customWidth="1"/>
    <col min="9631" max="9631" width="1" style="572" customWidth="1"/>
    <col min="9632" max="9632" width="15.1640625" style="572" bestFit="1" customWidth="1"/>
    <col min="9633" max="9633" width="1" style="572" customWidth="1"/>
    <col min="9634" max="9634" width="16.33203125" style="572" customWidth="1"/>
    <col min="9635" max="9635" width="1" style="572" customWidth="1"/>
    <col min="9636" max="9636" width="13.5" style="572" bestFit="1" customWidth="1"/>
    <col min="9637" max="9637" width="1" style="572" customWidth="1"/>
    <col min="9638" max="9638" width="13.1640625" style="572" bestFit="1" customWidth="1"/>
    <col min="9639" max="9639" width="1" style="572" customWidth="1"/>
    <col min="9640" max="9640" width="26.5" style="572" customWidth="1"/>
    <col min="9641" max="9641" width="1" style="572" customWidth="1"/>
    <col min="9642" max="9642" width="12.5" style="572" bestFit="1" customWidth="1"/>
    <col min="9643" max="9643" width="1" style="572" customWidth="1"/>
    <col min="9644" max="9644" width="14.33203125" style="572" bestFit="1" customWidth="1"/>
    <col min="9645" max="9645" width="12.83203125" style="572" bestFit="1" customWidth="1"/>
    <col min="9646" max="9646" width="11.83203125" style="572" bestFit="1" customWidth="1"/>
    <col min="9647" max="9883" width="9.33203125" style="572"/>
    <col min="9884" max="9884" width="5.5" style="572" customWidth="1"/>
    <col min="9885" max="9885" width="31.1640625" style="572" customWidth="1"/>
    <col min="9886" max="9886" width="13.6640625" style="572" bestFit="1" customWidth="1"/>
    <col min="9887" max="9887" width="1" style="572" customWidth="1"/>
    <col min="9888" max="9888" width="15.1640625" style="572" bestFit="1" customWidth="1"/>
    <col min="9889" max="9889" width="1" style="572" customWidth="1"/>
    <col min="9890" max="9890" width="16.33203125" style="572" customWidth="1"/>
    <col min="9891" max="9891" width="1" style="572" customWidth="1"/>
    <col min="9892" max="9892" width="13.5" style="572" bestFit="1" customWidth="1"/>
    <col min="9893" max="9893" width="1" style="572" customWidth="1"/>
    <col min="9894" max="9894" width="13.1640625" style="572" bestFit="1" customWidth="1"/>
    <col min="9895" max="9895" width="1" style="572" customWidth="1"/>
    <col min="9896" max="9896" width="26.5" style="572" customWidth="1"/>
    <col min="9897" max="9897" width="1" style="572" customWidth="1"/>
    <col min="9898" max="9898" width="12.5" style="572" bestFit="1" customWidth="1"/>
    <col min="9899" max="9899" width="1" style="572" customWidth="1"/>
    <col min="9900" max="9900" width="14.33203125" style="572" bestFit="1" customWidth="1"/>
    <col min="9901" max="9901" width="12.83203125" style="572" bestFit="1" customWidth="1"/>
    <col min="9902" max="9902" width="11.83203125" style="572" bestFit="1" customWidth="1"/>
    <col min="9903" max="10139" width="9.33203125" style="572"/>
    <col min="10140" max="10140" width="5.5" style="572" customWidth="1"/>
    <col min="10141" max="10141" width="31.1640625" style="572" customWidth="1"/>
    <col min="10142" max="10142" width="13.6640625" style="572" bestFit="1" customWidth="1"/>
    <col min="10143" max="10143" width="1" style="572" customWidth="1"/>
    <col min="10144" max="10144" width="15.1640625" style="572" bestFit="1" customWidth="1"/>
    <col min="10145" max="10145" width="1" style="572" customWidth="1"/>
    <col min="10146" max="10146" width="16.33203125" style="572" customWidth="1"/>
    <col min="10147" max="10147" width="1" style="572" customWidth="1"/>
    <col min="10148" max="10148" width="13.5" style="572" bestFit="1" customWidth="1"/>
    <col min="10149" max="10149" width="1" style="572" customWidth="1"/>
    <col min="10150" max="10150" width="13.1640625" style="572" bestFit="1" customWidth="1"/>
    <col min="10151" max="10151" width="1" style="572" customWidth="1"/>
    <col min="10152" max="10152" width="26.5" style="572" customWidth="1"/>
    <col min="10153" max="10153" width="1" style="572" customWidth="1"/>
    <col min="10154" max="10154" width="12.5" style="572" bestFit="1" customWidth="1"/>
    <col min="10155" max="10155" width="1" style="572" customWidth="1"/>
    <col min="10156" max="10156" width="14.33203125" style="572" bestFit="1" customWidth="1"/>
    <col min="10157" max="10157" width="12.83203125" style="572" bestFit="1" customWidth="1"/>
    <col min="10158" max="10158" width="11.83203125" style="572" bestFit="1" customWidth="1"/>
    <col min="10159" max="10395" width="9.33203125" style="572"/>
    <col min="10396" max="10396" width="5.5" style="572" customWidth="1"/>
    <col min="10397" max="10397" width="31.1640625" style="572" customWidth="1"/>
    <col min="10398" max="10398" width="13.6640625" style="572" bestFit="1" customWidth="1"/>
    <col min="10399" max="10399" width="1" style="572" customWidth="1"/>
    <col min="10400" max="10400" width="15.1640625" style="572" bestFit="1" customWidth="1"/>
    <col min="10401" max="10401" width="1" style="572" customWidth="1"/>
    <col min="10402" max="10402" width="16.33203125" style="572" customWidth="1"/>
    <col min="10403" max="10403" width="1" style="572" customWidth="1"/>
    <col min="10404" max="10404" width="13.5" style="572" bestFit="1" customWidth="1"/>
    <col min="10405" max="10405" width="1" style="572" customWidth="1"/>
    <col min="10406" max="10406" width="13.1640625" style="572" bestFit="1" customWidth="1"/>
    <col min="10407" max="10407" width="1" style="572" customWidth="1"/>
    <col min="10408" max="10408" width="26.5" style="572" customWidth="1"/>
    <col min="10409" max="10409" width="1" style="572" customWidth="1"/>
    <col min="10410" max="10410" width="12.5" style="572" bestFit="1" customWidth="1"/>
    <col min="10411" max="10411" width="1" style="572" customWidth="1"/>
    <col min="10412" max="10412" width="14.33203125" style="572" bestFit="1" customWidth="1"/>
    <col min="10413" max="10413" width="12.83203125" style="572" bestFit="1" customWidth="1"/>
    <col min="10414" max="10414" width="11.83203125" style="572" bestFit="1" customWidth="1"/>
    <col min="10415" max="10651" width="9.33203125" style="572"/>
    <col min="10652" max="10652" width="5.5" style="572" customWidth="1"/>
    <col min="10653" max="10653" width="31.1640625" style="572" customWidth="1"/>
    <col min="10654" max="10654" width="13.6640625" style="572" bestFit="1" customWidth="1"/>
    <col min="10655" max="10655" width="1" style="572" customWidth="1"/>
    <col min="10656" max="10656" width="15.1640625" style="572" bestFit="1" customWidth="1"/>
    <col min="10657" max="10657" width="1" style="572" customWidth="1"/>
    <col min="10658" max="10658" width="16.33203125" style="572" customWidth="1"/>
    <col min="10659" max="10659" width="1" style="572" customWidth="1"/>
    <col min="10660" max="10660" width="13.5" style="572" bestFit="1" customWidth="1"/>
    <col min="10661" max="10661" width="1" style="572" customWidth="1"/>
    <col min="10662" max="10662" width="13.1640625" style="572" bestFit="1" customWidth="1"/>
    <col min="10663" max="10663" width="1" style="572" customWidth="1"/>
    <col min="10664" max="10664" width="26.5" style="572" customWidth="1"/>
    <col min="10665" max="10665" width="1" style="572" customWidth="1"/>
    <col min="10666" max="10666" width="12.5" style="572" bestFit="1" customWidth="1"/>
    <col min="10667" max="10667" width="1" style="572" customWidth="1"/>
    <col min="10668" max="10668" width="14.33203125" style="572" bestFit="1" customWidth="1"/>
    <col min="10669" max="10669" width="12.83203125" style="572" bestFit="1" customWidth="1"/>
    <col min="10670" max="10670" width="11.83203125" style="572" bestFit="1" customWidth="1"/>
    <col min="10671" max="10907" width="9.33203125" style="572"/>
    <col min="10908" max="10908" width="5.5" style="572" customWidth="1"/>
    <col min="10909" max="10909" width="31.1640625" style="572" customWidth="1"/>
    <col min="10910" max="10910" width="13.6640625" style="572" bestFit="1" customWidth="1"/>
    <col min="10911" max="10911" width="1" style="572" customWidth="1"/>
    <col min="10912" max="10912" width="15.1640625" style="572" bestFit="1" customWidth="1"/>
    <col min="10913" max="10913" width="1" style="572" customWidth="1"/>
    <col min="10914" max="10914" width="16.33203125" style="572" customWidth="1"/>
    <col min="10915" max="10915" width="1" style="572" customWidth="1"/>
    <col min="10916" max="10916" width="13.5" style="572" bestFit="1" customWidth="1"/>
    <col min="10917" max="10917" width="1" style="572" customWidth="1"/>
    <col min="10918" max="10918" width="13.1640625" style="572" bestFit="1" customWidth="1"/>
    <col min="10919" max="10919" width="1" style="572" customWidth="1"/>
    <col min="10920" max="10920" width="26.5" style="572" customWidth="1"/>
    <col min="10921" max="10921" width="1" style="572" customWidth="1"/>
    <col min="10922" max="10922" width="12.5" style="572" bestFit="1" customWidth="1"/>
    <col min="10923" max="10923" width="1" style="572" customWidth="1"/>
    <col min="10924" max="10924" width="14.33203125" style="572" bestFit="1" customWidth="1"/>
    <col min="10925" max="10925" width="12.83203125" style="572" bestFit="1" customWidth="1"/>
    <col min="10926" max="10926" width="11.83203125" style="572" bestFit="1" customWidth="1"/>
    <col min="10927" max="11163" width="9.33203125" style="572"/>
    <col min="11164" max="11164" width="5.5" style="572" customWidth="1"/>
    <col min="11165" max="11165" width="31.1640625" style="572" customWidth="1"/>
    <col min="11166" max="11166" width="13.6640625" style="572" bestFit="1" customWidth="1"/>
    <col min="11167" max="11167" width="1" style="572" customWidth="1"/>
    <col min="11168" max="11168" width="15.1640625" style="572" bestFit="1" customWidth="1"/>
    <col min="11169" max="11169" width="1" style="572" customWidth="1"/>
    <col min="11170" max="11170" width="16.33203125" style="572" customWidth="1"/>
    <col min="11171" max="11171" width="1" style="572" customWidth="1"/>
    <col min="11172" max="11172" width="13.5" style="572" bestFit="1" customWidth="1"/>
    <col min="11173" max="11173" width="1" style="572" customWidth="1"/>
    <col min="11174" max="11174" width="13.1640625" style="572" bestFit="1" customWidth="1"/>
    <col min="11175" max="11175" width="1" style="572" customWidth="1"/>
    <col min="11176" max="11176" width="26.5" style="572" customWidth="1"/>
    <col min="11177" max="11177" width="1" style="572" customWidth="1"/>
    <col min="11178" max="11178" width="12.5" style="572" bestFit="1" customWidth="1"/>
    <col min="11179" max="11179" width="1" style="572" customWidth="1"/>
    <col min="11180" max="11180" width="14.33203125" style="572" bestFit="1" customWidth="1"/>
    <col min="11181" max="11181" width="12.83203125" style="572" bestFit="1" customWidth="1"/>
    <col min="11182" max="11182" width="11.83203125" style="572" bestFit="1" customWidth="1"/>
    <col min="11183" max="11419" width="9.33203125" style="572"/>
    <col min="11420" max="11420" width="5.5" style="572" customWidth="1"/>
    <col min="11421" max="11421" width="31.1640625" style="572" customWidth="1"/>
    <col min="11422" max="11422" width="13.6640625" style="572" bestFit="1" customWidth="1"/>
    <col min="11423" max="11423" width="1" style="572" customWidth="1"/>
    <col min="11424" max="11424" width="15.1640625" style="572" bestFit="1" customWidth="1"/>
    <col min="11425" max="11425" width="1" style="572" customWidth="1"/>
    <col min="11426" max="11426" width="16.33203125" style="572" customWidth="1"/>
    <col min="11427" max="11427" width="1" style="572" customWidth="1"/>
    <col min="11428" max="11428" width="13.5" style="572" bestFit="1" customWidth="1"/>
    <col min="11429" max="11429" width="1" style="572" customWidth="1"/>
    <col min="11430" max="11430" width="13.1640625" style="572" bestFit="1" customWidth="1"/>
    <col min="11431" max="11431" width="1" style="572" customWidth="1"/>
    <col min="11432" max="11432" width="26.5" style="572" customWidth="1"/>
    <col min="11433" max="11433" width="1" style="572" customWidth="1"/>
    <col min="11434" max="11434" width="12.5" style="572" bestFit="1" customWidth="1"/>
    <col min="11435" max="11435" width="1" style="572" customWidth="1"/>
    <col min="11436" max="11436" width="14.33203125" style="572" bestFit="1" customWidth="1"/>
    <col min="11437" max="11437" width="12.83203125" style="572" bestFit="1" customWidth="1"/>
    <col min="11438" max="11438" width="11.83203125" style="572" bestFit="1" customWidth="1"/>
    <col min="11439" max="11675" width="9.33203125" style="572"/>
    <col min="11676" max="11676" width="5.5" style="572" customWidth="1"/>
    <col min="11677" max="11677" width="31.1640625" style="572" customWidth="1"/>
    <col min="11678" max="11678" width="13.6640625" style="572" bestFit="1" customWidth="1"/>
    <col min="11679" max="11679" width="1" style="572" customWidth="1"/>
    <col min="11680" max="11680" width="15.1640625" style="572" bestFit="1" customWidth="1"/>
    <col min="11681" max="11681" width="1" style="572" customWidth="1"/>
    <col min="11682" max="11682" width="16.33203125" style="572" customWidth="1"/>
    <col min="11683" max="11683" width="1" style="572" customWidth="1"/>
    <col min="11684" max="11684" width="13.5" style="572" bestFit="1" customWidth="1"/>
    <col min="11685" max="11685" width="1" style="572" customWidth="1"/>
    <col min="11686" max="11686" width="13.1640625" style="572" bestFit="1" customWidth="1"/>
    <col min="11687" max="11687" width="1" style="572" customWidth="1"/>
    <col min="11688" max="11688" width="26.5" style="572" customWidth="1"/>
    <col min="11689" max="11689" width="1" style="572" customWidth="1"/>
    <col min="11690" max="11690" width="12.5" style="572" bestFit="1" customWidth="1"/>
    <col min="11691" max="11691" width="1" style="572" customWidth="1"/>
    <col min="11692" max="11692" width="14.33203125" style="572" bestFit="1" customWidth="1"/>
    <col min="11693" max="11693" width="12.83203125" style="572" bestFit="1" customWidth="1"/>
    <col min="11694" max="11694" width="11.83203125" style="572" bestFit="1" customWidth="1"/>
    <col min="11695" max="11931" width="9.33203125" style="572"/>
    <col min="11932" max="11932" width="5.5" style="572" customWidth="1"/>
    <col min="11933" max="11933" width="31.1640625" style="572" customWidth="1"/>
    <col min="11934" max="11934" width="13.6640625" style="572" bestFit="1" customWidth="1"/>
    <col min="11935" max="11935" width="1" style="572" customWidth="1"/>
    <col min="11936" max="11936" width="15.1640625" style="572" bestFit="1" customWidth="1"/>
    <col min="11937" max="11937" width="1" style="572" customWidth="1"/>
    <col min="11938" max="11938" width="16.33203125" style="572" customWidth="1"/>
    <col min="11939" max="11939" width="1" style="572" customWidth="1"/>
    <col min="11940" max="11940" width="13.5" style="572" bestFit="1" customWidth="1"/>
    <col min="11941" max="11941" width="1" style="572" customWidth="1"/>
    <col min="11942" max="11942" width="13.1640625" style="572" bestFit="1" customWidth="1"/>
    <col min="11943" max="11943" width="1" style="572" customWidth="1"/>
    <col min="11944" max="11944" width="26.5" style="572" customWidth="1"/>
    <col min="11945" max="11945" width="1" style="572" customWidth="1"/>
    <col min="11946" max="11946" width="12.5" style="572" bestFit="1" customWidth="1"/>
    <col min="11947" max="11947" width="1" style="572" customWidth="1"/>
    <col min="11948" max="11948" width="14.33203125" style="572" bestFit="1" customWidth="1"/>
    <col min="11949" max="11949" width="12.83203125" style="572" bestFit="1" customWidth="1"/>
    <col min="11950" max="11950" width="11.83203125" style="572" bestFit="1" customWidth="1"/>
    <col min="11951" max="12187" width="9.33203125" style="572"/>
    <col min="12188" max="12188" width="5.5" style="572" customWidth="1"/>
    <col min="12189" max="12189" width="31.1640625" style="572" customWidth="1"/>
    <col min="12190" max="12190" width="13.6640625" style="572" bestFit="1" customWidth="1"/>
    <col min="12191" max="12191" width="1" style="572" customWidth="1"/>
    <col min="12192" max="12192" width="15.1640625" style="572" bestFit="1" customWidth="1"/>
    <col min="12193" max="12193" width="1" style="572" customWidth="1"/>
    <col min="12194" max="12194" width="16.33203125" style="572" customWidth="1"/>
    <col min="12195" max="12195" width="1" style="572" customWidth="1"/>
    <col min="12196" max="12196" width="13.5" style="572" bestFit="1" customWidth="1"/>
    <col min="12197" max="12197" width="1" style="572" customWidth="1"/>
    <col min="12198" max="12198" width="13.1640625" style="572" bestFit="1" customWidth="1"/>
    <col min="12199" max="12199" width="1" style="572" customWidth="1"/>
    <col min="12200" max="12200" width="26.5" style="572" customWidth="1"/>
    <col min="12201" max="12201" width="1" style="572" customWidth="1"/>
    <col min="12202" max="12202" width="12.5" style="572" bestFit="1" customWidth="1"/>
    <col min="12203" max="12203" width="1" style="572" customWidth="1"/>
    <col min="12204" max="12204" width="14.33203125" style="572" bestFit="1" customWidth="1"/>
    <col min="12205" max="12205" width="12.83203125" style="572" bestFit="1" customWidth="1"/>
    <col min="12206" max="12206" width="11.83203125" style="572" bestFit="1" customWidth="1"/>
    <col min="12207" max="12443" width="9.33203125" style="572"/>
    <col min="12444" max="12444" width="5.5" style="572" customWidth="1"/>
    <col min="12445" max="12445" width="31.1640625" style="572" customWidth="1"/>
    <col min="12446" max="12446" width="13.6640625" style="572" bestFit="1" customWidth="1"/>
    <col min="12447" max="12447" width="1" style="572" customWidth="1"/>
    <col min="12448" max="12448" width="15.1640625" style="572" bestFit="1" customWidth="1"/>
    <col min="12449" max="12449" width="1" style="572" customWidth="1"/>
    <col min="12450" max="12450" width="16.33203125" style="572" customWidth="1"/>
    <col min="12451" max="12451" width="1" style="572" customWidth="1"/>
    <col min="12452" max="12452" width="13.5" style="572" bestFit="1" customWidth="1"/>
    <col min="12453" max="12453" width="1" style="572" customWidth="1"/>
    <col min="12454" max="12454" width="13.1640625" style="572" bestFit="1" customWidth="1"/>
    <col min="12455" max="12455" width="1" style="572" customWidth="1"/>
    <col min="12456" max="12456" width="26.5" style="572" customWidth="1"/>
    <col min="12457" max="12457" width="1" style="572" customWidth="1"/>
    <col min="12458" max="12458" width="12.5" style="572" bestFit="1" customWidth="1"/>
    <col min="12459" max="12459" width="1" style="572" customWidth="1"/>
    <col min="12460" max="12460" width="14.33203125" style="572" bestFit="1" customWidth="1"/>
    <col min="12461" max="12461" width="12.83203125" style="572" bestFit="1" customWidth="1"/>
    <col min="12462" max="12462" width="11.83203125" style="572" bestFit="1" customWidth="1"/>
    <col min="12463" max="12699" width="9.33203125" style="572"/>
    <col min="12700" max="12700" width="5.5" style="572" customWidth="1"/>
    <col min="12701" max="12701" width="31.1640625" style="572" customWidth="1"/>
    <col min="12702" max="12702" width="13.6640625" style="572" bestFit="1" customWidth="1"/>
    <col min="12703" max="12703" width="1" style="572" customWidth="1"/>
    <col min="12704" max="12704" width="15.1640625" style="572" bestFit="1" customWidth="1"/>
    <col min="12705" max="12705" width="1" style="572" customWidth="1"/>
    <col min="12706" max="12706" width="16.33203125" style="572" customWidth="1"/>
    <col min="12707" max="12707" width="1" style="572" customWidth="1"/>
    <col min="12708" max="12708" width="13.5" style="572" bestFit="1" customWidth="1"/>
    <col min="12709" max="12709" width="1" style="572" customWidth="1"/>
    <col min="12710" max="12710" width="13.1640625" style="572" bestFit="1" customWidth="1"/>
    <col min="12711" max="12711" width="1" style="572" customWidth="1"/>
    <col min="12712" max="12712" width="26.5" style="572" customWidth="1"/>
    <col min="12713" max="12713" width="1" style="572" customWidth="1"/>
    <col min="12714" max="12714" width="12.5" style="572" bestFit="1" customWidth="1"/>
    <col min="12715" max="12715" width="1" style="572" customWidth="1"/>
    <col min="12716" max="12716" width="14.33203125" style="572" bestFit="1" customWidth="1"/>
    <col min="12717" max="12717" width="12.83203125" style="572" bestFit="1" customWidth="1"/>
    <col min="12718" max="12718" width="11.83203125" style="572" bestFit="1" customWidth="1"/>
    <col min="12719" max="12955" width="9.33203125" style="572"/>
    <col min="12956" max="12956" width="5.5" style="572" customWidth="1"/>
    <col min="12957" max="12957" width="31.1640625" style="572" customWidth="1"/>
    <col min="12958" max="12958" width="13.6640625" style="572" bestFit="1" customWidth="1"/>
    <col min="12959" max="12959" width="1" style="572" customWidth="1"/>
    <col min="12960" max="12960" width="15.1640625" style="572" bestFit="1" customWidth="1"/>
    <col min="12961" max="12961" width="1" style="572" customWidth="1"/>
    <col min="12962" max="12962" width="16.33203125" style="572" customWidth="1"/>
    <col min="12963" max="12963" width="1" style="572" customWidth="1"/>
    <col min="12964" max="12964" width="13.5" style="572" bestFit="1" customWidth="1"/>
    <col min="12965" max="12965" width="1" style="572" customWidth="1"/>
    <col min="12966" max="12966" width="13.1640625" style="572" bestFit="1" customWidth="1"/>
    <col min="12967" max="12967" width="1" style="572" customWidth="1"/>
    <col min="12968" max="12968" width="26.5" style="572" customWidth="1"/>
    <col min="12969" max="12969" width="1" style="572" customWidth="1"/>
    <col min="12970" max="12970" width="12.5" style="572" bestFit="1" customWidth="1"/>
    <col min="12971" max="12971" width="1" style="572" customWidth="1"/>
    <col min="12972" max="12972" width="14.33203125" style="572" bestFit="1" customWidth="1"/>
    <col min="12973" max="12973" width="12.83203125" style="572" bestFit="1" customWidth="1"/>
    <col min="12974" max="12974" width="11.83203125" style="572" bestFit="1" customWidth="1"/>
    <col min="12975" max="13211" width="9.33203125" style="572"/>
    <col min="13212" max="13212" width="5.5" style="572" customWidth="1"/>
    <col min="13213" max="13213" width="31.1640625" style="572" customWidth="1"/>
    <col min="13214" max="13214" width="13.6640625" style="572" bestFit="1" customWidth="1"/>
    <col min="13215" max="13215" width="1" style="572" customWidth="1"/>
    <col min="13216" max="13216" width="15.1640625" style="572" bestFit="1" customWidth="1"/>
    <col min="13217" max="13217" width="1" style="572" customWidth="1"/>
    <col min="13218" max="13218" width="16.33203125" style="572" customWidth="1"/>
    <col min="13219" max="13219" width="1" style="572" customWidth="1"/>
    <col min="13220" max="13220" width="13.5" style="572" bestFit="1" customWidth="1"/>
    <col min="13221" max="13221" width="1" style="572" customWidth="1"/>
    <col min="13222" max="13222" width="13.1640625" style="572" bestFit="1" customWidth="1"/>
    <col min="13223" max="13223" width="1" style="572" customWidth="1"/>
    <col min="13224" max="13224" width="26.5" style="572" customWidth="1"/>
    <col min="13225" max="13225" width="1" style="572" customWidth="1"/>
    <col min="13226" max="13226" width="12.5" style="572" bestFit="1" customWidth="1"/>
    <col min="13227" max="13227" width="1" style="572" customWidth="1"/>
    <col min="13228" max="13228" width="14.33203125" style="572" bestFit="1" customWidth="1"/>
    <col min="13229" max="13229" width="12.83203125" style="572" bestFit="1" customWidth="1"/>
    <col min="13230" max="13230" width="11.83203125" style="572" bestFit="1" customWidth="1"/>
    <col min="13231" max="13467" width="9.33203125" style="572"/>
    <col min="13468" max="13468" width="5.5" style="572" customWidth="1"/>
    <col min="13469" max="13469" width="31.1640625" style="572" customWidth="1"/>
    <col min="13470" max="13470" width="13.6640625" style="572" bestFit="1" customWidth="1"/>
    <col min="13471" max="13471" width="1" style="572" customWidth="1"/>
    <col min="13472" max="13472" width="15.1640625" style="572" bestFit="1" customWidth="1"/>
    <col min="13473" max="13473" width="1" style="572" customWidth="1"/>
    <col min="13474" max="13474" width="16.33203125" style="572" customWidth="1"/>
    <col min="13475" max="13475" width="1" style="572" customWidth="1"/>
    <col min="13476" max="13476" width="13.5" style="572" bestFit="1" customWidth="1"/>
    <col min="13477" max="13477" width="1" style="572" customWidth="1"/>
    <col min="13478" max="13478" width="13.1640625" style="572" bestFit="1" customWidth="1"/>
    <col min="13479" max="13479" width="1" style="572" customWidth="1"/>
    <col min="13480" max="13480" width="26.5" style="572" customWidth="1"/>
    <col min="13481" max="13481" width="1" style="572" customWidth="1"/>
    <col min="13482" max="13482" width="12.5" style="572" bestFit="1" customWidth="1"/>
    <col min="13483" max="13483" width="1" style="572" customWidth="1"/>
    <col min="13484" max="13484" width="14.33203125" style="572" bestFit="1" customWidth="1"/>
    <col min="13485" max="13485" width="12.83203125" style="572" bestFit="1" customWidth="1"/>
    <col min="13486" max="13486" width="11.83203125" style="572" bestFit="1" customWidth="1"/>
    <col min="13487" max="13723" width="9.33203125" style="572"/>
    <col min="13724" max="13724" width="5.5" style="572" customWidth="1"/>
    <col min="13725" max="13725" width="31.1640625" style="572" customWidth="1"/>
    <col min="13726" max="13726" width="13.6640625" style="572" bestFit="1" customWidth="1"/>
    <col min="13727" max="13727" width="1" style="572" customWidth="1"/>
    <col min="13728" max="13728" width="15.1640625" style="572" bestFit="1" customWidth="1"/>
    <col min="13729" max="13729" width="1" style="572" customWidth="1"/>
    <col min="13730" max="13730" width="16.33203125" style="572" customWidth="1"/>
    <col min="13731" max="13731" width="1" style="572" customWidth="1"/>
    <col min="13732" max="13732" width="13.5" style="572" bestFit="1" customWidth="1"/>
    <col min="13733" max="13733" width="1" style="572" customWidth="1"/>
    <col min="13734" max="13734" width="13.1640625" style="572" bestFit="1" customWidth="1"/>
    <col min="13735" max="13735" width="1" style="572" customWidth="1"/>
    <col min="13736" max="13736" width="26.5" style="572" customWidth="1"/>
    <col min="13737" max="13737" width="1" style="572" customWidth="1"/>
    <col min="13738" max="13738" width="12.5" style="572" bestFit="1" customWidth="1"/>
    <col min="13739" max="13739" width="1" style="572" customWidth="1"/>
    <col min="13740" max="13740" width="14.33203125" style="572" bestFit="1" customWidth="1"/>
    <col min="13741" max="13741" width="12.83203125" style="572" bestFit="1" customWidth="1"/>
    <col min="13742" max="13742" width="11.83203125" style="572" bestFit="1" customWidth="1"/>
    <col min="13743" max="13979" width="9.33203125" style="572"/>
    <col min="13980" max="13980" width="5.5" style="572" customWidth="1"/>
    <col min="13981" max="13981" width="31.1640625" style="572" customWidth="1"/>
    <col min="13982" max="13982" width="13.6640625" style="572" bestFit="1" customWidth="1"/>
    <col min="13983" max="13983" width="1" style="572" customWidth="1"/>
    <col min="13984" max="13984" width="15.1640625" style="572" bestFit="1" customWidth="1"/>
    <col min="13985" max="13985" width="1" style="572" customWidth="1"/>
    <col min="13986" max="13986" width="16.33203125" style="572" customWidth="1"/>
    <col min="13987" max="13987" width="1" style="572" customWidth="1"/>
    <col min="13988" max="13988" width="13.5" style="572" bestFit="1" customWidth="1"/>
    <col min="13989" max="13989" width="1" style="572" customWidth="1"/>
    <col min="13990" max="13990" width="13.1640625" style="572" bestFit="1" customWidth="1"/>
    <col min="13991" max="13991" width="1" style="572" customWidth="1"/>
    <col min="13992" max="13992" width="26.5" style="572" customWidth="1"/>
    <col min="13993" max="13993" width="1" style="572" customWidth="1"/>
    <col min="13994" max="13994" width="12.5" style="572" bestFit="1" customWidth="1"/>
    <col min="13995" max="13995" width="1" style="572" customWidth="1"/>
    <col min="13996" max="13996" width="14.33203125" style="572" bestFit="1" customWidth="1"/>
    <col min="13997" max="13997" width="12.83203125" style="572" bestFit="1" customWidth="1"/>
    <col min="13998" max="13998" width="11.83203125" style="572" bestFit="1" customWidth="1"/>
    <col min="13999" max="14235" width="9.33203125" style="572"/>
    <col min="14236" max="14236" width="5.5" style="572" customWidth="1"/>
    <col min="14237" max="14237" width="31.1640625" style="572" customWidth="1"/>
    <col min="14238" max="14238" width="13.6640625" style="572" bestFit="1" customWidth="1"/>
    <col min="14239" max="14239" width="1" style="572" customWidth="1"/>
    <col min="14240" max="14240" width="15.1640625" style="572" bestFit="1" customWidth="1"/>
    <col min="14241" max="14241" width="1" style="572" customWidth="1"/>
    <col min="14242" max="14242" width="16.33203125" style="572" customWidth="1"/>
    <col min="14243" max="14243" width="1" style="572" customWidth="1"/>
    <col min="14244" max="14244" width="13.5" style="572" bestFit="1" customWidth="1"/>
    <col min="14245" max="14245" width="1" style="572" customWidth="1"/>
    <col min="14246" max="14246" width="13.1640625" style="572" bestFit="1" customWidth="1"/>
    <col min="14247" max="14247" width="1" style="572" customWidth="1"/>
    <col min="14248" max="14248" width="26.5" style="572" customWidth="1"/>
    <col min="14249" max="14249" width="1" style="572" customWidth="1"/>
    <col min="14250" max="14250" width="12.5" style="572" bestFit="1" customWidth="1"/>
    <col min="14251" max="14251" width="1" style="572" customWidth="1"/>
    <col min="14252" max="14252" width="14.33203125" style="572" bestFit="1" customWidth="1"/>
    <col min="14253" max="14253" width="12.83203125" style="572" bestFit="1" customWidth="1"/>
    <col min="14254" max="14254" width="11.83203125" style="572" bestFit="1" customWidth="1"/>
    <col min="14255" max="14491" width="9.33203125" style="572"/>
    <col min="14492" max="14492" width="5.5" style="572" customWidth="1"/>
    <col min="14493" max="14493" width="31.1640625" style="572" customWidth="1"/>
    <col min="14494" max="14494" width="13.6640625" style="572" bestFit="1" customWidth="1"/>
    <col min="14495" max="14495" width="1" style="572" customWidth="1"/>
    <col min="14496" max="14496" width="15.1640625" style="572" bestFit="1" customWidth="1"/>
    <col min="14497" max="14497" width="1" style="572" customWidth="1"/>
    <col min="14498" max="14498" width="16.33203125" style="572" customWidth="1"/>
    <col min="14499" max="14499" width="1" style="572" customWidth="1"/>
    <col min="14500" max="14500" width="13.5" style="572" bestFit="1" customWidth="1"/>
    <col min="14501" max="14501" width="1" style="572" customWidth="1"/>
    <col min="14502" max="14502" width="13.1640625" style="572" bestFit="1" customWidth="1"/>
    <col min="14503" max="14503" width="1" style="572" customWidth="1"/>
    <col min="14504" max="14504" width="26.5" style="572" customWidth="1"/>
    <col min="14505" max="14505" width="1" style="572" customWidth="1"/>
    <col min="14506" max="14506" width="12.5" style="572" bestFit="1" customWidth="1"/>
    <col min="14507" max="14507" width="1" style="572" customWidth="1"/>
    <col min="14508" max="14508" width="14.33203125" style="572" bestFit="1" customWidth="1"/>
    <col min="14509" max="14509" width="12.83203125" style="572" bestFit="1" customWidth="1"/>
    <col min="14510" max="14510" width="11.83203125" style="572" bestFit="1" customWidth="1"/>
    <col min="14511" max="14747" width="9.33203125" style="572"/>
    <col min="14748" max="14748" width="5.5" style="572" customWidth="1"/>
    <col min="14749" max="14749" width="31.1640625" style="572" customWidth="1"/>
    <col min="14750" max="14750" width="13.6640625" style="572" bestFit="1" customWidth="1"/>
    <col min="14751" max="14751" width="1" style="572" customWidth="1"/>
    <col min="14752" max="14752" width="15.1640625" style="572" bestFit="1" customWidth="1"/>
    <col min="14753" max="14753" width="1" style="572" customWidth="1"/>
    <col min="14754" max="14754" width="16.33203125" style="572" customWidth="1"/>
    <col min="14755" max="14755" width="1" style="572" customWidth="1"/>
    <col min="14756" max="14756" width="13.5" style="572" bestFit="1" customWidth="1"/>
    <col min="14757" max="14757" width="1" style="572" customWidth="1"/>
    <col min="14758" max="14758" width="13.1640625" style="572" bestFit="1" customWidth="1"/>
    <col min="14759" max="14759" width="1" style="572" customWidth="1"/>
    <col min="14760" max="14760" width="26.5" style="572" customWidth="1"/>
    <col min="14761" max="14761" width="1" style="572" customWidth="1"/>
    <col min="14762" max="14762" width="12.5" style="572" bestFit="1" customWidth="1"/>
    <col min="14763" max="14763" width="1" style="572" customWidth="1"/>
    <col min="14764" max="14764" width="14.33203125" style="572" bestFit="1" customWidth="1"/>
    <col min="14765" max="14765" width="12.83203125" style="572" bestFit="1" customWidth="1"/>
    <col min="14766" max="14766" width="11.83203125" style="572" bestFit="1" customWidth="1"/>
    <col min="14767" max="15003" width="9.33203125" style="572"/>
    <col min="15004" max="15004" width="5.5" style="572" customWidth="1"/>
    <col min="15005" max="15005" width="31.1640625" style="572" customWidth="1"/>
    <col min="15006" max="15006" width="13.6640625" style="572" bestFit="1" customWidth="1"/>
    <col min="15007" max="15007" width="1" style="572" customWidth="1"/>
    <col min="15008" max="15008" width="15.1640625" style="572" bestFit="1" customWidth="1"/>
    <col min="15009" max="15009" width="1" style="572" customWidth="1"/>
    <col min="15010" max="15010" width="16.33203125" style="572" customWidth="1"/>
    <col min="15011" max="15011" width="1" style="572" customWidth="1"/>
    <col min="15012" max="15012" width="13.5" style="572" bestFit="1" customWidth="1"/>
    <col min="15013" max="15013" width="1" style="572" customWidth="1"/>
    <col min="15014" max="15014" width="13.1640625" style="572" bestFit="1" customWidth="1"/>
    <col min="15015" max="15015" width="1" style="572" customWidth="1"/>
    <col min="15016" max="15016" width="26.5" style="572" customWidth="1"/>
    <col min="15017" max="15017" width="1" style="572" customWidth="1"/>
    <col min="15018" max="15018" width="12.5" style="572" bestFit="1" customWidth="1"/>
    <col min="15019" max="15019" width="1" style="572" customWidth="1"/>
    <col min="15020" max="15020" width="14.33203125" style="572" bestFit="1" customWidth="1"/>
    <col min="15021" max="15021" width="12.83203125" style="572" bestFit="1" customWidth="1"/>
    <col min="15022" max="15022" width="11.83203125" style="572" bestFit="1" customWidth="1"/>
    <col min="15023" max="15259" width="9.33203125" style="572"/>
    <col min="15260" max="15260" width="5.5" style="572" customWidth="1"/>
    <col min="15261" max="15261" width="31.1640625" style="572" customWidth="1"/>
    <col min="15262" max="15262" width="13.6640625" style="572" bestFit="1" customWidth="1"/>
    <col min="15263" max="15263" width="1" style="572" customWidth="1"/>
    <col min="15264" max="15264" width="15.1640625" style="572" bestFit="1" customWidth="1"/>
    <col min="15265" max="15265" width="1" style="572" customWidth="1"/>
    <col min="15266" max="15266" width="16.33203125" style="572" customWidth="1"/>
    <col min="15267" max="15267" width="1" style="572" customWidth="1"/>
    <col min="15268" max="15268" width="13.5" style="572" bestFit="1" customWidth="1"/>
    <col min="15269" max="15269" width="1" style="572" customWidth="1"/>
    <col min="15270" max="15270" width="13.1640625" style="572" bestFit="1" customWidth="1"/>
    <col min="15271" max="15271" width="1" style="572" customWidth="1"/>
    <col min="15272" max="15272" width="26.5" style="572" customWidth="1"/>
    <col min="15273" max="15273" width="1" style="572" customWidth="1"/>
    <col min="15274" max="15274" width="12.5" style="572" bestFit="1" customWidth="1"/>
    <col min="15275" max="15275" width="1" style="572" customWidth="1"/>
    <col min="15276" max="15276" width="14.33203125" style="572" bestFit="1" customWidth="1"/>
    <col min="15277" max="15277" width="12.83203125" style="572" bestFit="1" customWidth="1"/>
    <col min="15278" max="15278" width="11.83203125" style="572" bestFit="1" customWidth="1"/>
    <col min="15279" max="15515" width="9.33203125" style="572"/>
    <col min="15516" max="15516" width="5.5" style="572" customWidth="1"/>
    <col min="15517" max="15517" width="31.1640625" style="572" customWidth="1"/>
    <col min="15518" max="15518" width="13.6640625" style="572" bestFit="1" customWidth="1"/>
    <col min="15519" max="15519" width="1" style="572" customWidth="1"/>
    <col min="15520" max="15520" width="15.1640625" style="572" bestFit="1" customWidth="1"/>
    <col min="15521" max="15521" width="1" style="572" customWidth="1"/>
    <col min="15522" max="15522" width="16.33203125" style="572" customWidth="1"/>
    <col min="15523" max="15523" width="1" style="572" customWidth="1"/>
    <col min="15524" max="15524" width="13.5" style="572" bestFit="1" customWidth="1"/>
    <col min="15525" max="15525" width="1" style="572" customWidth="1"/>
    <col min="15526" max="15526" width="13.1640625" style="572" bestFit="1" customWidth="1"/>
    <col min="15527" max="15527" width="1" style="572" customWidth="1"/>
    <col min="15528" max="15528" width="26.5" style="572" customWidth="1"/>
    <col min="15529" max="15529" width="1" style="572" customWidth="1"/>
    <col min="15530" max="15530" width="12.5" style="572" bestFit="1" customWidth="1"/>
    <col min="15531" max="15531" width="1" style="572" customWidth="1"/>
    <col min="15532" max="15532" width="14.33203125" style="572" bestFit="1" customWidth="1"/>
    <col min="15533" max="15533" width="12.83203125" style="572" bestFit="1" customWidth="1"/>
    <col min="15534" max="15534" width="11.83203125" style="572" bestFit="1" customWidth="1"/>
    <col min="15535" max="15771" width="9.33203125" style="572"/>
    <col min="15772" max="15772" width="5.5" style="572" customWidth="1"/>
    <col min="15773" max="15773" width="31.1640625" style="572" customWidth="1"/>
    <col min="15774" max="15774" width="13.6640625" style="572" bestFit="1" customWidth="1"/>
    <col min="15775" max="15775" width="1" style="572" customWidth="1"/>
    <col min="15776" max="15776" width="15.1640625" style="572" bestFit="1" customWidth="1"/>
    <col min="15777" max="15777" width="1" style="572" customWidth="1"/>
    <col min="15778" max="15778" width="16.33203125" style="572" customWidth="1"/>
    <col min="15779" max="15779" width="1" style="572" customWidth="1"/>
    <col min="15780" max="15780" width="13.5" style="572" bestFit="1" customWidth="1"/>
    <col min="15781" max="15781" width="1" style="572" customWidth="1"/>
    <col min="15782" max="15782" width="13.1640625" style="572" bestFit="1" customWidth="1"/>
    <col min="15783" max="15783" width="1" style="572" customWidth="1"/>
    <col min="15784" max="15784" width="26.5" style="572" customWidth="1"/>
    <col min="15785" max="15785" width="1" style="572" customWidth="1"/>
    <col min="15786" max="15786" width="12.5" style="572" bestFit="1" customWidth="1"/>
    <col min="15787" max="15787" width="1" style="572" customWidth="1"/>
    <col min="15788" max="15788" width="14.33203125" style="572" bestFit="1" customWidth="1"/>
    <col min="15789" max="15789" width="12.83203125" style="572" bestFit="1" customWidth="1"/>
    <col min="15790" max="15790" width="11.83203125" style="572" bestFit="1" customWidth="1"/>
    <col min="15791" max="16027" width="9.33203125" style="572"/>
    <col min="16028" max="16028" width="5.5" style="572" customWidth="1"/>
    <col min="16029" max="16029" width="31.1640625" style="572" customWidth="1"/>
    <col min="16030" max="16030" width="13.6640625" style="572" bestFit="1" customWidth="1"/>
    <col min="16031" max="16031" width="1" style="572" customWidth="1"/>
    <col min="16032" max="16032" width="15.1640625" style="572" bestFit="1" customWidth="1"/>
    <col min="16033" max="16033" width="1" style="572" customWidth="1"/>
    <col min="16034" max="16034" width="16.33203125" style="572" customWidth="1"/>
    <col min="16035" max="16035" width="1" style="572" customWidth="1"/>
    <col min="16036" max="16036" width="13.5" style="572" bestFit="1" customWidth="1"/>
    <col min="16037" max="16037" width="1" style="572" customWidth="1"/>
    <col min="16038" max="16038" width="13.1640625" style="572" bestFit="1" customWidth="1"/>
    <col min="16039" max="16039" width="1" style="572" customWidth="1"/>
    <col min="16040" max="16040" width="26.5" style="572" customWidth="1"/>
    <col min="16041" max="16041" width="1" style="572" customWidth="1"/>
    <col min="16042" max="16042" width="12.5" style="572" bestFit="1" customWidth="1"/>
    <col min="16043" max="16043" width="1" style="572" customWidth="1"/>
    <col min="16044" max="16044" width="14.33203125" style="572" bestFit="1" customWidth="1"/>
    <col min="16045" max="16045" width="12.83203125" style="572" bestFit="1" customWidth="1"/>
    <col min="16046" max="16046" width="11.83203125" style="572" bestFit="1" customWidth="1"/>
    <col min="16047" max="16384" width="9.33203125" style="572"/>
  </cols>
  <sheetData>
    <row r="1" spans="1:19" s="125" customFormat="1" ht="16.5">
      <c r="A1" s="652" t="s">
        <v>183</v>
      </c>
      <c r="B1" s="653"/>
      <c r="C1" s="653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</row>
    <row r="2" spans="1:19" s="125" customFormat="1" ht="16.5">
      <c r="A2" s="652" t="s">
        <v>729</v>
      </c>
      <c r="B2" s="653"/>
      <c r="C2" s="653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</row>
    <row r="3" spans="1:19" s="125" customFormat="1" ht="16.5">
      <c r="A3" s="654" t="s">
        <v>585</v>
      </c>
      <c r="B3" s="655"/>
      <c r="C3" s="655"/>
      <c r="D3" s="656"/>
      <c r="E3" s="656"/>
      <c r="F3" s="656"/>
      <c r="G3" s="656"/>
      <c r="H3" s="656"/>
      <c r="I3" s="656"/>
      <c r="J3" s="656"/>
      <c r="K3" s="656"/>
      <c r="L3" s="656"/>
      <c r="M3" s="656"/>
      <c r="N3" s="656"/>
      <c r="O3" s="656"/>
      <c r="P3" s="656"/>
      <c r="Q3" s="656"/>
      <c r="R3" s="656"/>
      <c r="S3" s="656"/>
    </row>
    <row r="4" spans="1:19" s="125" customFormat="1" ht="18" customHeight="1">
      <c r="A4" s="126"/>
      <c r="B4" s="126"/>
      <c r="C4" s="126"/>
      <c r="D4" s="127"/>
      <c r="E4" s="124"/>
      <c r="F4" s="127"/>
      <c r="G4" s="124"/>
      <c r="H4" s="127"/>
      <c r="I4" s="124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125" customFormat="1" ht="18" customHeight="1">
      <c r="A5" s="126"/>
      <c r="B5" s="126"/>
      <c r="C5" s="126"/>
      <c r="D5" s="126"/>
      <c r="E5" s="620" t="s">
        <v>170</v>
      </c>
      <c r="F5" s="620"/>
      <c r="G5" s="620"/>
      <c r="H5" s="620"/>
      <c r="I5" s="620"/>
      <c r="J5" s="620"/>
      <c r="K5" s="620"/>
      <c r="L5" s="620"/>
      <c r="M5" s="620"/>
      <c r="N5" s="620"/>
      <c r="O5" s="620"/>
      <c r="P5" s="620"/>
      <c r="Q5" s="620"/>
      <c r="R5" s="620"/>
      <c r="S5" s="620"/>
    </row>
    <row r="6" spans="1:19" s="125" customFormat="1" ht="16.5">
      <c r="A6" s="126"/>
      <c r="B6" s="126"/>
      <c r="C6" s="126"/>
      <c r="D6" s="128"/>
      <c r="E6" s="129"/>
      <c r="F6" s="128"/>
      <c r="G6" s="129"/>
      <c r="H6" s="128"/>
      <c r="L6" s="128"/>
      <c r="M6" s="621" t="s">
        <v>159</v>
      </c>
      <c r="N6" s="621"/>
      <c r="O6" s="621"/>
      <c r="P6" s="621"/>
      <c r="Q6" s="621"/>
      <c r="R6" s="128"/>
      <c r="S6" s="128"/>
    </row>
    <row r="7" spans="1:19" s="125" customFormat="1" ht="18" customHeight="1">
      <c r="A7" s="126"/>
      <c r="B7" s="126"/>
      <c r="C7" s="126"/>
      <c r="D7" s="128"/>
      <c r="E7" s="129"/>
      <c r="F7" s="128"/>
      <c r="G7" s="129"/>
      <c r="H7" s="128"/>
      <c r="L7" s="128"/>
      <c r="M7" s="621" t="s">
        <v>726</v>
      </c>
      <c r="N7" s="621"/>
      <c r="O7" s="621"/>
      <c r="P7" s="573"/>
      <c r="Q7" s="573"/>
      <c r="R7" s="128"/>
      <c r="S7" s="128"/>
    </row>
    <row r="8" spans="1:19" s="125" customFormat="1" ht="16.5">
      <c r="A8" s="126"/>
      <c r="B8" s="126"/>
      <c r="C8" s="126"/>
      <c r="D8" s="128"/>
      <c r="E8" s="129"/>
      <c r="F8" s="128"/>
      <c r="G8" s="129"/>
      <c r="H8" s="128"/>
      <c r="I8" s="130"/>
      <c r="J8" s="130"/>
      <c r="K8" s="130"/>
      <c r="L8" s="130"/>
      <c r="M8" s="135" t="s">
        <v>92</v>
      </c>
      <c r="N8" s="128"/>
      <c r="O8" s="131" t="s">
        <v>493</v>
      </c>
      <c r="P8" s="128"/>
      <c r="Q8" s="129"/>
      <c r="R8" s="128"/>
      <c r="S8" s="128"/>
    </row>
    <row r="9" spans="1:19" s="125" customFormat="1" ht="16.5">
      <c r="A9" s="126"/>
      <c r="B9" s="126"/>
      <c r="C9" s="126"/>
      <c r="D9" s="132"/>
      <c r="E9" s="133"/>
      <c r="F9" s="132"/>
      <c r="G9" s="133"/>
      <c r="H9" s="132"/>
      <c r="I9" s="622" t="s">
        <v>41</v>
      </c>
      <c r="J9" s="622"/>
      <c r="K9" s="622"/>
      <c r="L9" s="134"/>
      <c r="M9" s="135" t="s">
        <v>619</v>
      </c>
      <c r="N9" s="132"/>
      <c r="O9" s="135" t="s">
        <v>494</v>
      </c>
      <c r="P9" s="132"/>
      <c r="Q9" s="133" t="s">
        <v>93</v>
      </c>
      <c r="R9" s="132"/>
      <c r="S9" s="132"/>
    </row>
    <row r="10" spans="1:19" s="125" customFormat="1" ht="16.5">
      <c r="A10" s="126"/>
      <c r="B10" s="126"/>
      <c r="C10" s="126"/>
      <c r="D10" s="132"/>
      <c r="E10" s="133" t="s">
        <v>94</v>
      </c>
      <c r="F10" s="132"/>
      <c r="G10" s="133" t="s">
        <v>77</v>
      </c>
      <c r="H10" s="132"/>
      <c r="I10" s="132" t="s">
        <v>95</v>
      </c>
      <c r="J10" s="132"/>
      <c r="K10" s="132"/>
      <c r="L10" s="132"/>
      <c r="M10" s="133" t="s">
        <v>620</v>
      </c>
      <c r="N10" s="132"/>
      <c r="O10" s="133" t="s">
        <v>496</v>
      </c>
      <c r="P10" s="132"/>
      <c r="Q10" s="133" t="s">
        <v>96</v>
      </c>
      <c r="R10" s="132"/>
      <c r="S10" s="132" t="s">
        <v>70</v>
      </c>
    </row>
    <row r="11" spans="1:19" s="137" customFormat="1" ht="16.5">
      <c r="A11" s="136"/>
      <c r="B11" s="136"/>
      <c r="D11" s="134"/>
      <c r="E11" s="135" t="s">
        <v>97</v>
      </c>
      <c r="F11" s="134"/>
      <c r="G11" s="135" t="s">
        <v>83</v>
      </c>
      <c r="H11" s="134"/>
      <c r="I11" s="134" t="s">
        <v>88</v>
      </c>
      <c r="J11" s="134"/>
      <c r="K11" s="134" t="s">
        <v>43</v>
      </c>
      <c r="L11" s="134"/>
      <c r="M11" s="135" t="s">
        <v>11</v>
      </c>
      <c r="N11" s="134"/>
      <c r="O11" s="135" t="s">
        <v>497</v>
      </c>
      <c r="P11" s="134"/>
      <c r="Q11" s="135" t="s">
        <v>162</v>
      </c>
      <c r="R11" s="134"/>
      <c r="S11" s="134" t="s">
        <v>162</v>
      </c>
    </row>
    <row r="12" spans="1:19" s="125" customFormat="1" ht="16.5">
      <c r="A12" s="126"/>
      <c r="B12" s="126"/>
      <c r="C12" s="67" t="s">
        <v>2</v>
      </c>
      <c r="D12" s="132"/>
      <c r="E12" s="138" t="s">
        <v>3</v>
      </c>
      <c r="F12" s="132"/>
      <c r="G12" s="138" t="s">
        <v>3</v>
      </c>
      <c r="H12" s="132"/>
      <c r="I12" s="138" t="s">
        <v>3</v>
      </c>
      <c r="J12" s="132"/>
      <c r="K12" s="138" t="s">
        <v>3</v>
      </c>
      <c r="L12" s="132"/>
      <c r="M12" s="138" t="s">
        <v>3</v>
      </c>
      <c r="N12" s="132"/>
      <c r="O12" s="138" t="s">
        <v>3</v>
      </c>
      <c r="P12" s="132"/>
      <c r="Q12" s="138" t="s">
        <v>3</v>
      </c>
      <c r="R12" s="132"/>
      <c r="S12" s="138" t="s">
        <v>3</v>
      </c>
    </row>
    <row r="13" spans="1:19" s="125" customFormat="1" ht="16.5">
      <c r="A13" s="126"/>
      <c r="B13" s="126"/>
      <c r="C13" s="126"/>
      <c r="D13" s="127"/>
      <c r="E13" s="124"/>
      <c r="F13" s="127"/>
      <c r="G13" s="124"/>
      <c r="H13" s="127"/>
      <c r="I13" s="127"/>
      <c r="J13" s="127"/>
      <c r="K13" s="127"/>
      <c r="L13" s="127"/>
      <c r="M13" s="124"/>
      <c r="N13" s="127"/>
      <c r="O13" s="124"/>
      <c r="P13" s="127"/>
      <c r="Q13" s="124"/>
      <c r="R13" s="127"/>
      <c r="S13" s="127"/>
    </row>
    <row r="14" spans="1:19" ht="16.5">
      <c r="A14" s="139" t="s">
        <v>155</v>
      </c>
      <c r="D14" s="141"/>
      <c r="E14" s="142">
        <v>3882074476</v>
      </c>
      <c r="F14" s="141"/>
      <c r="G14" s="142">
        <v>438704620</v>
      </c>
      <c r="H14" s="141"/>
      <c r="I14" s="142">
        <v>600000000</v>
      </c>
      <c r="J14" s="141"/>
      <c r="K14" s="142">
        <v>3598303964</v>
      </c>
      <c r="L14" s="141"/>
      <c r="M14" s="142">
        <v>844954</v>
      </c>
      <c r="N14" s="141"/>
      <c r="O14" s="142">
        <v>0</v>
      </c>
      <c r="P14" s="141"/>
      <c r="Q14" s="143">
        <f>SUM(M14:P14)</f>
        <v>844954</v>
      </c>
      <c r="R14" s="141"/>
      <c r="S14" s="142">
        <f>SUM(Q14,E14:K14)</f>
        <v>8519928014</v>
      </c>
    </row>
    <row r="15" spans="1:19" ht="16.5">
      <c r="A15" s="140" t="s">
        <v>91</v>
      </c>
      <c r="C15" s="144">
        <v>28</v>
      </c>
      <c r="D15" s="141"/>
      <c r="E15" s="142">
        <v>0</v>
      </c>
      <c r="F15" s="141"/>
      <c r="G15" s="142">
        <v>0</v>
      </c>
      <c r="H15" s="141"/>
      <c r="I15" s="142">
        <v>0</v>
      </c>
      <c r="J15" s="141"/>
      <c r="K15" s="142">
        <v>-1015149794</v>
      </c>
      <c r="L15" s="141"/>
      <c r="M15" s="142">
        <v>0</v>
      </c>
      <c r="N15" s="141"/>
      <c r="O15" s="142">
        <v>0</v>
      </c>
      <c r="P15" s="141"/>
      <c r="Q15" s="143">
        <f>SUM(M15:P15)</f>
        <v>0</v>
      </c>
      <c r="R15" s="141"/>
      <c r="S15" s="142">
        <f>SUM(Q15,E15:K15)</f>
        <v>-1015149794</v>
      </c>
    </row>
    <row r="16" spans="1:19" ht="16.5">
      <c r="A16" s="126" t="s">
        <v>618</v>
      </c>
      <c r="B16" s="126"/>
      <c r="C16" s="126"/>
      <c r="D16" s="141"/>
      <c r="E16" s="145">
        <v>0</v>
      </c>
      <c r="F16" s="141"/>
      <c r="G16" s="145">
        <v>0</v>
      </c>
      <c r="H16" s="141"/>
      <c r="I16" s="145">
        <v>0</v>
      </c>
      <c r="J16" s="141"/>
      <c r="K16" s="145">
        <v>4991049489</v>
      </c>
      <c r="L16" s="141"/>
      <c r="M16" s="145">
        <v>-651263</v>
      </c>
      <c r="N16" s="141"/>
      <c r="O16" s="145">
        <v>17059116</v>
      </c>
      <c r="P16" s="141"/>
      <c r="Q16" s="145">
        <f>SUM(M16:O16)</f>
        <v>16407853</v>
      </c>
      <c r="R16" s="141"/>
      <c r="S16" s="145">
        <f>SUM(Q16,E16:K16)</f>
        <v>5007457342</v>
      </c>
    </row>
    <row r="17" spans="1:19" s="657" customFormat="1" ht="8.1" customHeight="1">
      <c r="A17" s="136"/>
      <c r="B17" s="136"/>
      <c r="C17" s="136"/>
      <c r="D17" s="141"/>
      <c r="E17" s="142"/>
      <c r="F17" s="141"/>
      <c r="G17" s="142"/>
      <c r="H17" s="141"/>
      <c r="I17" s="142"/>
      <c r="J17" s="141"/>
      <c r="K17" s="142"/>
      <c r="L17" s="141"/>
      <c r="M17" s="142"/>
      <c r="N17" s="141"/>
      <c r="O17" s="142"/>
      <c r="P17" s="141"/>
      <c r="Q17" s="142"/>
      <c r="R17" s="141"/>
      <c r="S17" s="142"/>
    </row>
    <row r="18" spans="1:19" ht="17.25" thickBot="1">
      <c r="A18" s="146" t="s">
        <v>156</v>
      </c>
      <c r="B18" s="147"/>
      <c r="C18" s="147"/>
      <c r="D18" s="148"/>
      <c r="E18" s="149">
        <f>SUM(E14:E17)</f>
        <v>3882074476</v>
      </c>
      <c r="F18" s="148"/>
      <c r="G18" s="149">
        <f>SUM(G14:G17)</f>
        <v>438704620</v>
      </c>
      <c r="H18" s="148">
        <v>0</v>
      </c>
      <c r="I18" s="149">
        <f>SUM(I14:I17)</f>
        <v>600000000</v>
      </c>
      <c r="J18" s="148">
        <v>0</v>
      </c>
      <c r="K18" s="149">
        <f>SUM(K14:K17)</f>
        <v>7574203659</v>
      </c>
      <c r="L18" s="148">
        <v>0</v>
      </c>
      <c r="M18" s="149">
        <f>SUM(M14:M17)</f>
        <v>193691</v>
      </c>
      <c r="N18" s="148">
        <v>0</v>
      </c>
      <c r="O18" s="149">
        <f>SUM(O14:O17)</f>
        <v>17059116</v>
      </c>
      <c r="P18" s="148">
        <v>0</v>
      </c>
      <c r="Q18" s="149">
        <f>SUM(Q14:Q17)</f>
        <v>17252807</v>
      </c>
      <c r="R18" s="148">
        <v>0</v>
      </c>
      <c r="S18" s="149">
        <f>SUM(S14:S17)</f>
        <v>12512235562</v>
      </c>
    </row>
    <row r="19" spans="1:19" s="657" customFormat="1" ht="17.25" thickTop="1">
      <c r="A19" s="150"/>
      <c r="B19" s="151"/>
      <c r="C19" s="151"/>
      <c r="D19" s="141"/>
      <c r="E19" s="142"/>
      <c r="F19" s="141"/>
      <c r="G19" s="142"/>
      <c r="H19" s="141"/>
      <c r="I19" s="142"/>
      <c r="J19" s="141"/>
      <c r="K19" s="142"/>
      <c r="L19" s="141"/>
      <c r="M19" s="142"/>
      <c r="N19" s="141"/>
      <c r="O19" s="142"/>
      <c r="P19" s="141"/>
      <c r="Q19" s="142"/>
      <c r="R19" s="141"/>
      <c r="S19" s="142"/>
    </row>
    <row r="20" spans="1:19" ht="16.5">
      <c r="A20" s="139" t="s">
        <v>586</v>
      </c>
      <c r="D20" s="141"/>
      <c r="E20" s="142">
        <f>SUM(E18)</f>
        <v>3882074476</v>
      </c>
      <c r="F20" s="141"/>
      <c r="G20" s="142">
        <f>SUM(G18)</f>
        <v>438704620</v>
      </c>
      <c r="H20" s="141"/>
      <c r="I20" s="142">
        <f>SUM(I18)</f>
        <v>600000000</v>
      </c>
      <c r="J20" s="141"/>
      <c r="K20" s="142">
        <f>SUM(K18)</f>
        <v>7574203659</v>
      </c>
      <c r="L20" s="141"/>
      <c r="M20" s="142">
        <f>SUM(M18)</f>
        <v>193691</v>
      </c>
      <c r="N20" s="141"/>
      <c r="O20" s="142">
        <f>SUM(O18)</f>
        <v>17059116</v>
      </c>
      <c r="P20" s="141"/>
      <c r="Q20" s="142">
        <f>SUM(Q18)</f>
        <v>17252807</v>
      </c>
      <c r="R20" s="141"/>
      <c r="S20" s="142">
        <f>SUM(Q20,E20:K20)</f>
        <v>12512235562</v>
      </c>
    </row>
    <row r="21" spans="1:19" ht="16.5">
      <c r="A21" s="140" t="s">
        <v>91</v>
      </c>
      <c r="C21" s="144">
        <v>28</v>
      </c>
      <c r="D21" s="141"/>
      <c r="E21" s="142">
        <v>0</v>
      </c>
      <c r="F21" s="141"/>
      <c r="G21" s="142">
        <v>0</v>
      </c>
      <c r="H21" s="141"/>
      <c r="I21" s="142">
        <v>0</v>
      </c>
      <c r="J21" s="141"/>
      <c r="K21" s="142">
        <v>-3398755769.4300003</v>
      </c>
      <c r="L21" s="141"/>
      <c r="M21" s="142">
        <v>0</v>
      </c>
      <c r="N21" s="141"/>
      <c r="O21" s="142">
        <v>0</v>
      </c>
      <c r="P21" s="141"/>
      <c r="Q21" s="143">
        <f>SUM(O21:P21)</f>
        <v>0</v>
      </c>
      <c r="R21" s="141"/>
      <c r="S21" s="142">
        <f>SUM(Q21,E21:K21)</f>
        <v>-3398755769.4300003</v>
      </c>
    </row>
    <row r="22" spans="1:19" ht="16.5">
      <c r="A22" s="126" t="s">
        <v>618</v>
      </c>
      <c r="B22" s="126"/>
      <c r="C22" s="126"/>
      <c r="D22" s="141"/>
      <c r="E22" s="145">
        <v>0</v>
      </c>
      <c r="F22" s="141"/>
      <c r="G22" s="145">
        <v>0</v>
      </c>
      <c r="H22" s="141"/>
      <c r="I22" s="145">
        <v>0</v>
      </c>
      <c r="J22" s="141"/>
      <c r="K22" s="145">
        <v>4214444770</v>
      </c>
      <c r="L22" s="141"/>
      <c r="M22" s="145">
        <v>-87212742.930000037</v>
      </c>
      <c r="N22" s="141"/>
      <c r="O22" s="145">
        <v>0</v>
      </c>
      <c r="P22" s="141"/>
      <c r="Q22" s="145">
        <v>-87212742.930000007</v>
      </c>
      <c r="R22" s="141"/>
      <c r="S22" s="145">
        <f>SUM(Q22,E22:K22)</f>
        <v>4127232027.0700002</v>
      </c>
    </row>
    <row r="23" spans="1:19" s="657" customFormat="1" ht="8.1" customHeight="1">
      <c r="A23" s="136"/>
      <c r="B23" s="136"/>
      <c r="C23" s="136"/>
      <c r="D23" s="141"/>
      <c r="E23" s="142"/>
      <c r="F23" s="141"/>
      <c r="G23" s="142"/>
      <c r="H23" s="141"/>
      <c r="I23" s="142"/>
      <c r="J23" s="141"/>
      <c r="K23" s="142"/>
      <c r="L23" s="141"/>
      <c r="M23" s="142"/>
      <c r="N23" s="141"/>
      <c r="O23" s="142"/>
      <c r="P23" s="141"/>
      <c r="Q23" s="142"/>
      <c r="R23" s="141"/>
      <c r="S23" s="142"/>
    </row>
    <row r="24" spans="1:19" ht="17.25" thickBot="1">
      <c r="A24" s="146" t="s">
        <v>587</v>
      </c>
      <c r="B24" s="147"/>
      <c r="C24" s="147"/>
      <c r="D24" s="148"/>
      <c r="E24" s="149">
        <f>SUM(E20:E23)</f>
        <v>3882074476</v>
      </c>
      <c r="F24" s="148"/>
      <c r="G24" s="149">
        <f>SUM(G20:G23)</f>
        <v>438704620</v>
      </c>
      <c r="H24" s="148">
        <v>0</v>
      </c>
      <c r="I24" s="149">
        <f>SUM(I20:I23)</f>
        <v>600000000</v>
      </c>
      <c r="J24" s="148">
        <v>0</v>
      </c>
      <c r="K24" s="149">
        <f>SUM(K20:K23)</f>
        <v>8389892659.5699997</v>
      </c>
      <c r="L24" s="148">
        <v>0</v>
      </c>
      <c r="M24" s="149">
        <f>SUM(M20:M23)</f>
        <v>-87019051.930000037</v>
      </c>
      <c r="N24" s="148">
        <v>0</v>
      </c>
      <c r="O24" s="149">
        <f>SUM(O20:O23)</f>
        <v>17059116</v>
      </c>
      <c r="P24" s="148">
        <v>0</v>
      </c>
      <c r="Q24" s="149">
        <f>SUM(Q20:Q23)</f>
        <v>-69959935.930000007</v>
      </c>
      <c r="R24" s="148">
        <v>0</v>
      </c>
      <c r="S24" s="149">
        <f>SUM(S20:S23)</f>
        <v>13240711819.639999</v>
      </c>
    </row>
    <row r="25" spans="1:19" ht="17.25" thickTop="1">
      <c r="B25" s="147"/>
      <c r="C25" s="147"/>
      <c r="D25" s="152"/>
      <c r="E25" s="142"/>
      <c r="F25" s="152"/>
      <c r="G25" s="142"/>
      <c r="H25" s="152"/>
      <c r="I25" s="142"/>
      <c r="J25" s="152"/>
      <c r="K25" s="142"/>
      <c r="L25" s="152"/>
      <c r="M25" s="142"/>
      <c r="N25" s="152"/>
      <c r="O25" s="142"/>
      <c r="P25" s="152"/>
      <c r="Q25" s="142"/>
      <c r="R25" s="152"/>
      <c r="S25" s="143"/>
    </row>
    <row r="26" spans="1:19" ht="16.5">
      <c r="B26" s="147"/>
      <c r="C26" s="147"/>
      <c r="D26" s="152"/>
      <c r="E26" s="142"/>
      <c r="F26" s="152"/>
      <c r="G26" s="142"/>
      <c r="H26" s="152"/>
      <c r="I26" s="142"/>
      <c r="J26" s="152"/>
      <c r="K26" s="142"/>
      <c r="L26" s="152"/>
      <c r="M26" s="142"/>
      <c r="N26" s="152"/>
      <c r="O26" s="142"/>
      <c r="P26" s="152"/>
      <c r="Q26" s="142"/>
      <c r="R26" s="152"/>
      <c r="S26" s="143"/>
    </row>
    <row r="27" spans="1:19" ht="16.5">
      <c r="B27" s="147"/>
      <c r="C27" s="147"/>
      <c r="D27" s="152"/>
      <c r="E27" s="142"/>
      <c r="F27" s="152"/>
      <c r="G27" s="142"/>
      <c r="H27" s="152"/>
      <c r="I27" s="142"/>
      <c r="J27" s="152"/>
      <c r="K27" s="142"/>
      <c r="L27" s="152"/>
      <c r="M27" s="142"/>
      <c r="N27" s="152"/>
      <c r="O27" s="142"/>
      <c r="P27" s="152"/>
      <c r="Q27" s="142"/>
      <c r="R27" s="152"/>
      <c r="S27" s="143"/>
    </row>
    <row r="28" spans="1:19" ht="16.5">
      <c r="B28" s="147"/>
      <c r="C28" s="147"/>
      <c r="D28" s="152"/>
      <c r="E28" s="142"/>
      <c r="F28" s="152"/>
      <c r="G28" s="142"/>
      <c r="H28" s="152"/>
      <c r="I28" s="142"/>
      <c r="J28" s="152"/>
      <c r="K28" s="142"/>
      <c r="L28" s="152"/>
      <c r="M28" s="142"/>
      <c r="N28" s="152"/>
      <c r="O28" s="142"/>
      <c r="P28" s="152"/>
      <c r="Q28" s="142"/>
      <c r="R28" s="152"/>
      <c r="S28" s="143"/>
    </row>
    <row r="29" spans="1:19" ht="16.5">
      <c r="B29" s="147"/>
      <c r="C29" s="147"/>
      <c r="D29" s="152"/>
      <c r="E29" s="142"/>
      <c r="F29" s="152"/>
      <c r="G29" s="142"/>
      <c r="H29" s="152"/>
      <c r="I29" s="142"/>
      <c r="J29" s="152"/>
      <c r="K29" s="142"/>
      <c r="L29" s="152"/>
      <c r="M29" s="142"/>
      <c r="N29" s="152"/>
      <c r="O29" s="142"/>
      <c r="P29" s="152"/>
      <c r="Q29" s="142"/>
      <c r="R29" s="152"/>
      <c r="S29" s="143"/>
    </row>
    <row r="30" spans="1:19" s="657" customFormat="1" ht="21.95" customHeight="1">
      <c r="A30" s="647" t="s">
        <v>179</v>
      </c>
      <c r="B30" s="658"/>
      <c r="C30" s="658"/>
      <c r="D30" s="649"/>
      <c r="E30" s="650"/>
      <c r="F30" s="649"/>
      <c r="G30" s="650"/>
      <c r="H30" s="649"/>
      <c r="I30" s="650"/>
      <c r="J30" s="649"/>
      <c r="K30" s="650"/>
      <c r="L30" s="649"/>
      <c r="M30" s="650"/>
      <c r="N30" s="649"/>
      <c r="O30" s="650"/>
      <c r="P30" s="649"/>
      <c r="Q30" s="650"/>
      <c r="R30" s="650"/>
      <c r="S30" s="650"/>
    </row>
  </sheetData>
  <mergeCells count="4">
    <mergeCell ref="E5:S5"/>
    <mergeCell ref="M6:Q6"/>
    <mergeCell ref="I9:K9"/>
    <mergeCell ref="M7:O7"/>
  </mergeCells>
  <pageMargins left="0.5" right="0.5" top="0.5" bottom="0.6" header="0.49" footer="0.4"/>
  <pageSetup paperSize="9" firstPageNumber="11" orientation="landscape" useFirstPageNumber="1" horizontalDpi="1200" verticalDpi="1200" r:id="rId1"/>
  <headerFooter>
    <oddFooter>&amp;R&amp;"Angsana New,Regular"&amp;11  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92D050"/>
    <pageSetUpPr fitToPage="1"/>
  </sheetPr>
  <dimension ref="A1:IV230"/>
  <sheetViews>
    <sheetView topLeftCell="A184" zoomScaleNormal="100" zoomScaleSheetLayoutView="100" workbookViewId="0"/>
  </sheetViews>
  <sheetFormatPr defaultColWidth="9.33203125" defaultRowHeight="18"/>
  <cols>
    <col min="1" max="2" width="2" style="159" customWidth="1"/>
    <col min="3" max="3" width="38.33203125" style="159" customWidth="1"/>
    <col min="4" max="4" width="8.1640625" style="163" bestFit="1" customWidth="1"/>
    <col min="5" max="5" width="1" style="159" customWidth="1"/>
    <col min="6" max="6" width="13.33203125" style="164" customWidth="1"/>
    <col min="7" max="7" width="0.6640625" style="165" customWidth="1"/>
    <col min="8" max="8" width="12.33203125" style="164" customWidth="1"/>
    <col min="9" max="9" width="0.6640625" style="165" customWidth="1"/>
    <col min="10" max="10" width="13.1640625" style="164" customWidth="1"/>
    <col min="11" max="11" width="0.83203125" style="165" customWidth="1"/>
    <col min="12" max="12" width="12.33203125" style="164" bestFit="1" customWidth="1"/>
    <col min="13" max="13" width="9.33203125" style="159"/>
    <col min="14" max="14" width="19.6640625" style="159" bestFit="1" customWidth="1"/>
    <col min="15" max="15" width="16.1640625" style="159" bestFit="1" customWidth="1"/>
    <col min="16" max="16" width="16.33203125" style="159" bestFit="1" customWidth="1"/>
    <col min="17" max="17" width="13.1640625" style="159" bestFit="1" customWidth="1"/>
    <col min="18" max="18" width="9.33203125" style="159"/>
    <col min="19" max="19" width="17.83203125" style="159" bestFit="1" customWidth="1"/>
    <col min="20" max="21" width="16.6640625" style="159" bestFit="1" customWidth="1"/>
    <col min="22" max="16384" width="9.33203125" style="159"/>
  </cols>
  <sheetData>
    <row r="1" spans="1:256">
      <c r="A1" s="155" t="s">
        <v>171</v>
      </c>
      <c r="B1" s="156"/>
      <c r="C1" s="156"/>
      <c r="D1" s="156"/>
      <c r="E1" s="156"/>
      <c r="F1" s="157"/>
      <c r="G1" s="158"/>
      <c r="H1" s="157"/>
      <c r="I1" s="158"/>
      <c r="J1" s="157"/>
      <c r="K1" s="158"/>
      <c r="L1" s="157"/>
    </row>
    <row r="2" spans="1:256">
      <c r="A2" s="155" t="s">
        <v>104</v>
      </c>
      <c r="B2" s="156"/>
      <c r="C2" s="156"/>
      <c r="D2" s="156"/>
      <c r="E2" s="156"/>
      <c r="F2" s="157"/>
      <c r="G2" s="158"/>
      <c r="H2" s="157"/>
      <c r="I2" s="158"/>
      <c r="J2" s="157"/>
      <c r="K2" s="158"/>
      <c r="L2" s="157"/>
    </row>
    <row r="3" spans="1:256">
      <c r="A3" s="160" t="s">
        <v>157</v>
      </c>
      <c r="B3" s="161"/>
      <c r="C3" s="161"/>
      <c r="D3" s="161"/>
      <c r="E3" s="161"/>
      <c r="F3" s="162"/>
      <c r="G3" s="162"/>
      <c r="H3" s="162"/>
      <c r="I3" s="162"/>
      <c r="J3" s="162"/>
      <c r="K3" s="162"/>
      <c r="L3" s="162"/>
    </row>
    <row r="4" spans="1:256">
      <c r="C4" s="159" t="s">
        <v>45</v>
      </c>
    </row>
    <row r="5" spans="1:256">
      <c r="A5" s="166"/>
      <c r="B5" s="166"/>
      <c r="C5" s="166"/>
      <c r="D5" s="167"/>
      <c r="E5" s="166"/>
      <c r="F5" s="623" t="s">
        <v>103</v>
      </c>
      <c r="G5" s="623"/>
      <c r="H5" s="623"/>
      <c r="I5" s="168"/>
      <c r="J5" s="623" t="s">
        <v>170</v>
      </c>
      <c r="K5" s="623"/>
      <c r="L5" s="623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/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  <c r="CJ5" s="166"/>
      <c r="CK5" s="166"/>
      <c r="CL5" s="166"/>
      <c r="CM5" s="166"/>
      <c r="CN5" s="166"/>
      <c r="CO5" s="166"/>
      <c r="CP5" s="166"/>
      <c r="CQ5" s="166"/>
      <c r="CR5" s="166"/>
      <c r="CS5" s="166"/>
      <c r="CT5" s="166"/>
      <c r="CU5" s="166"/>
      <c r="CV5" s="166"/>
      <c r="CW5" s="166"/>
      <c r="CX5" s="166"/>
      <c r="CY5" s="166"/>
      <c r="CZ5" s="166"/>
      <c r="DA5" s="166"/>
      <c r="DB5" s="166"/>
      <c r="DC5" s="166"/>
      <c r="DD5" s="166"/>
      <c r="DE5" s="166"/>
      <c r="DF5" s="166"/>
      <c r="DG5" s="166"/>
      <c r="DH5" s="166"/>
      <c r="DI5" s="166"/>
      <c r="DJ5" s="166"/>
      <c r="DK5" s="166"/>
      <c r="DL5" s="166"/>
      <c r="DM5" s="166"/>
      <c r="DN5" s="166"/>
      <c r="DO5" s="166"/>
      <c r="DP5" s="166"/>
      <c r="DQ5" s="166"/>
      <c r="DR5" s="166"/>
      <c r="DS5" s="166"/>
      <c r="DT5" s="166"/>
      <c r="DU5" s="166"/>
      <c r="DV5" s="166"/>
      <c r="DW5" s="166"/>
      <c r="DX5" s="166"/>
      <c r="DY5" s="166"/>
      <c r="DZ5" s="166"/>
      <c r="EA5" s="166"/>
      <c r="EB5" s="166"/>
      <c r="EC5" s="166"/>
      <c r="ED5" s="166"/>
      <c r="EE5" s="166"/>
      <c r="EF5" s="166"/>
      <c r="EG5" s="166"/>
      <c r="EH5" s="166"/>
      <c r="EI5" s="166"/>
      <c r="EJ5" s="166"/>
      <c r="EK5" s="166"/>
      <c r="EL5" s="166"/>
      <c r="EM5" s="166"/>
      <c r="EN5" s="166"/>
      <c r="EO5" s="166"/>
      <c r="EP5" s="166"/>
      <c r="EQ5" s="166"/>
      <c r="ER5" s="166"/>
      <c r="ES5" s="166"/>
      <c r="ET5" s="166"/>
      <c r="EU5" s="166"/>
      <c r="EV5" s="166"/>
      <c r="EW5" s="166"/>
      <c r="EX5" s="166"/>
      <c r="EY5" s="166"/>
      <c r="EZ5" s="166"/>
      <c r="FA5" s="166"/>
      <c r="FB5" s="166"/>
      <c r="FC5" s="166"/>
      <c r="FD5" s="166"/>
      <c r="FE5" s="166"/>
      <c r="FF5" s="166"/>
      <c r="FG5" s="166"/>
      <c r="FH5" s="166"/>
      <c r="FI5" s="166"/>
      <c r="FJ5" s="166"/>
      <c r="FK5" s="166"/>
      <c r="FL5" s="166"/>
      <c r="FM5" s="166"/>
      <c r="FN5" s="166"/>
      <c r="FO5" s="166"/>
      <c r="FP5" s="166"/>
      <c r="FQ5" s="166"/>
      <c r="FR5" s="166"/>
      <c r="FS5" s="166"/>
      <c r="FT5" s="166"/>
      <c r="FU5" s="166"/>
      <c r="FV5" s="166"/>
      <c r="FW5" s="166"/>
      <c r="FX5" s="166"/>
      <c r="FY5" s="166"/>
      <c r="FZ5" s="166"/>
      <c r="GA5" s="166"/>
      <c r="GB5" s="166"/>
      <c r="GC5" s="166"/>
      <c r="GD5" s="166"/>
      <c r="GE5" s="166"/>
      <c r="GF5" s="166"/>
      <c r="GG5" s="166"/>
      <c r="GH5" s="166"/>
      <c r="GI5" s="166"/>
      <c r="GJ5" s="166"/>
      <c r="GK5" s="166"/>
      <c r="GL5" s="166"/>
      <c r="GM5" s="166"/>
      <c r="GN5" s="166"/>
      <c r="GO5" s="166"/>
      <c r="GP5" s="166"/>
      <c r="GQ5" s="166"/>
      <c r="GR5" s="166"/>
      <c r="GS5" s="166"/>
      <c r="GT5" s="166"/>
      <c r="GU5" s="166"/>
      <c r="GV5" s="166"/>
      <c r="GW5" s="166"/>
      <c r="GX5" s="166"/>
      <c r="GY5" s="166"/>
      <c r="GZ5" s="166"/>
      <c r="HA5" s="166"/>
      <c r="HB5" s="166"/>
      <c r="HC5" s="166"/>
      <c r="HD5" s="166"/>
      <c r="HE5" s="166"/>
      <c r="HF5" s="166"/>
      <c r="HG5" s="166"/>
      <c r="HH5" s="166"/>
      <c r="HI5" s="166"/>
      <c r="HJ5" s="166"/>
      <c r="HK5" s="166"/>
      <c r="HL5" s="166"/>
      <c r="HM5" s="166"/>
      <c r="HN5" s="166"/>
      <c r="HO5" s="166"/>
      <c r="HP5" s="166"/>
      <c r="HQ5" s="166"/>
      <c r="HR5" s="166"/>
      <c r="HS5" s="166"/>
      <c r="HT5" s="166"/>
      <c r="HU5" s="166"/>
      <c r="HV5" s="166"/>
      <c r="HW5" s="166"/>
      <c r="HX5" s="166"/>
      <c r="HY5" s="166"/>
      <c r="HZ5" s="166"/>
      <c r="IA5" s="166"/>
      <c r="IB5" s="166"/>
      <c r="IC5" s="166"/>
      <c r="ID5" s="166"/>
      <c r="IE5" s="166"/>
      <c r="IF5" s="166"/>
      <c r="IG5" s="166"/>
      <c r="IH5" s="166"/>
      <c r="II5" s="166"/>
      <c r="IJ5" s="166"/>
      <c r="IK5" s="166"/>
      <c r="IL5" s="166"/>
      <c r="IM5" s="166"/>
      <c r="IN5" s="166"/>
      <c r="IO5" s="166"/>
      <c r="IP5" s="166"/>
      <c r="IQ5" s="166"/>
      <c r="IR5" s="166"/>
      <c r="IS5" s="166"/>
      <c r="IT5" s="166"/>
      <c r="IU5" s="166"/>
      <c r="IV5" s="166"/>
    </row>
    <row r="6" spans="1:256">
      <c r="A6" s="166"/>
      <c r="B6" s="166"/>
      <c r="C6" s="166"/>
      <c r="D6" s="167"/>
      <c r="E6" s="166"/>
      <c r="F6" s="169" t="s">
        <v>158</v>
      </c>
      <c r="G6" s="170"/>
      <c r="H6" s="169" t="s">
        <v>1</v>
      </c>
      <c r="I6" s="170"/>
      <c r="J6" s="169" t="s">
        <v>158</v>
      </c>
      <c r="K6" s="170"/>
      <c r="L6" s="169" t="s">
        <v>1</v>
      </c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166"/>
      <c r="BA6" s="166"/>
      <c r="BB6" s="166"/>
      <c r="BC6" s="166"/>
      <c r="BD6" s="166"/>
      <c r="BE6" s="166"/>
      <c r="BF6" s="166"/>
      <c r="BG6" s="166"/>
      <c r="BH6" s="166"/>
      <c r="BI6" s="166"/>
      <c r="BJ6" s="166"/>
      <c r="BK6" s="166"/>
      <c r="BL6" s="166"/>
      <c r="BM6" s="166"/>
      <c r="BN6" s="166"/>
      <c r="BO6" s="166"/>
      <c r="BP6" s="166"/>
      <c r="BQ6" s="166"/>
      <c r="BR6" s="166"/>
      <c r="BS6" s="166"/>
      <c r="BT6" s="166"/>
      <c r="BU6" s="166"/>
      <c r="BV6" s="166"/>
      <c r="BW6" s="166"/>
      <c r="BX6" s="166"/>
      <c r="BY6" s="166"/>
      <c r="BZ6" s="166"/>
      <c r="CA6" s="166"/>
      <c r="CB6" s="166"/>
      <c r="CC6" s="166"/>
      <c r="CD6" s="166"/>
      <c r="CE6" s="166"/>
      <c r="CF6" s="166"/>
      <c r="CG6" s="166"/>
      <c r="CH6" s="166"/>
      <c r="CI6" s="166"/>
      <c r="CJ6" s="166"/>
      <c r="CK6" s="166"/>
      <c r="CL6" s="166"/>
      <c r="CM6" s="166"/>
      <c r="CN6" s="166"/>
      <c r="CO6" s="166"/>
      <c r="CP6" s="166"/>
      <c r="CQ6" s="166"/>
      <c r="CR6" s="166"/>
      <c r="CS6" s="166"/>
      <c r="CT6" s="166"/>
      <c r="CU6" s="166"/>
      <c r="CV6" s="166"/>
      <c r="CW6" s="166"/>
      <c r="CX6" s="166"/>
      <c r="CY6" s="166"/>
      <c r="CZ6" s="166"/>
      <c r="DA6" s="166"/>
      <c r="DB6" s="166"/>
      <c r="DC6" s="166"/>
      <c r="DD6" s="166"/>
      <c r="DE6" s="166"/>
      <c r="DF6" s="166"/>
      <c r="DG6" s="166"/>
      <c r="DH6" s="166"/>
      <c r="DI6" s="166"/>
      <c r="DJ6" s="166"/>
      <c r="DK6" s="166"/>
      <c r="DL6" s="166"/>
      <c r="DM6" s="166"/>
      <c r="DN6" s="166"/>
      <c r="DO6" s="166"/>
      <c r="DP6" s="166"/>
      <c r="DQ6" s="166"/>
      <c r="DR6" s="166"/>
      <c r="DS6" s="166"/>
      <c r="DT6" s="166"/>
      <c r="DU6" s="166"/>
      <c r="DV6" s="166"/>
      <c r="DW6" s="166"/>
      <c r="DX6" s="166"/>
      <c r="DY6" s="166"/>
      <c r="DZ6" s="166"/>
      <c r="EA6" s="166"/>
      <c r="EB6" s="166"/>
      <c r="EC6" s="166"/>
      <c r="ED6" s="166"/>
      <c r="EE6" s="166"/>
      <c r="EF6" s="166"/>
      <c r="EG6" s="166"/>
      <c r="EH6" s="166"/>
      <c r="EI6" s="166"/>
      <c r="EJ6" s="166"/>
      <c r="EK6" s="166"/>
      <c r="EL6" s="166"/>
      <c r="EM6" s="166"/>
      <c r="EN6" s="166"/>
      <c r="EO6" s="166"/>
      <c r="EP6" s="166"/>
      <c r="EQ6" s="166"/>
      <c r="ER6" s="166"/>
      <c r="ES6" s="166"/>
      <c r="ET6" s="166"/>
      <c r="EU6" s="166"/>
      <c r="EV6" s="166"/>
      <c r="EW6" s="166"/>
      <c r="EX6" s="166"/>
      <c r="EY6" s="166"/>
      <c r="EZ6" s="166"/>
      <c r="FA6" s="166"/>
      <c r="FB6" s="166"/>
      <c r="FC6" s="166"/>
      <c r="FD6" s="166"/>
      <c r="FE6" s="166"/>
      <c r="FF6" s="166"/>
      <c r="FG6" s="166"/>
      <c r="FH6" s="166"/>
      <c r="FI6" s="166"/>
      <c r="FJ6" s="166"/>
      <c r="FK6" s="166"/>
      <c r="FL6" s="166"/>
      <c r="FM6" s="166"/>
      <c r="FN6" s="166"/>
      <c r="FO6" s="166"/>
      <c r="FP6" s="166"/>
      <c r="FQ6" s="166"/>
      <c r="FR6" s="166"/>
      <c r="FS6" s="166"/>
      <c r="FT6" s="166"/>
      <c r="FU6" s="166"/>
      <c r="FV6" s="166"/>
      <c r="FW6" s="166"/>
      <c r="FX6" s="166"/>
      <c r="FY6" s="166"/>
      <c r="FZ6" s="166"/>
      <c r="GA6" s="166"/>
      <c r="GB6" s="166"/>
      <c r="GC6" s="166"/>
      <c r="GD6" s="166"/>
      <c r="GE6" s="166"/>
      <c r="GF6" s="166"/>
      <c r="GG6" s="166"/>
      <c r="GH6" s="166"/>
      <c r="GI6" s="166"/>
      <c r="GJ6" s="166"/>
      <c r="GK6" s="166"/>
      <c r="GL6" s="166"/>
      <c r="GM6" s="166"/>
      <c r="GN6" s="166"/>
      <c r="GO6" s="166"/>
      <c r="GP6" s="166"/>
      <c r="GQ6" s="166"/>
      <c r="GR6" s="166"/>
      <c r="GS6" s="166"/>
      <c r="GT6" s="166"/>
      <c r="GU6" s="166"/>
      <c r="GV6" s="166"/>
      <c r="GW6" s="166"/>
      <c r="GX6" s="166"/>
      <c r="GY6" s="166"/>
      <c r="GZ6" s="166"/>
      <c r="HA6" s="166"/>
      <c r="HB6" s="166"/>
      <c r="HC6" s="166"/>
      <c r="HD6" s="166"/>
      <c r="HE6" s="166"/>
      <c r="HF6" s="166"/>
      <c r="HG6" s="166"/>
      <c r="HH6" s="166"/>
      <c r="HI6" s="166"/>
      <c r="HJ6" s="166"/>
      <c r="HK6" s="166"/>
      <c r="HL6" s="166"/>
      <c r="HM6" s="166"/>
      <c r="HN6" s="166"/>
      <c r="HO6" s="166"/>
      <c r="HP6" s="166"/>
      <c r="HQ6" s="166"/>
      <c r="HR6" s="166"/>
      <c r="HS6" s="166"/>
      <c r="HT6" s="166"/>
      <c r="HU6" s="166"/>
      <c r="HV6" s="166"/>
      <c r="HW6" s="166"/>
      <c r="HX6" s="166"/>
      <c r="HY6" s="166"/>
      <c r="HZ6" s="166"/>
      <c r="IA6" s="166"/>
      <c r="IB6" s="166"/>
      <c r="IC6" s="166"/>
      <c r="ID6" s="166"/>
      <c r="IE6" s="166"/>
      <c r="IF6" s="166"/>
      <c r="IG6" s="166"/>
      <c r="IH6" s="166"/>
      <c r="II6" s="166"/>
      <c r="IJ6" s="166"/>
      <c r="IK6" s="166"/>
      <c r="IL6" s="166"/>
      <c r="IM6" s="166"/>
      <c r="IN6" s="166"/>
      <c r="IO6" s="166"/>
      <c r="IP6" s="166"/>
      <c r="IQ6" s="166"/>
      <c r="IR6" s="166"/>
      <c r="IS6" s="166"/>
      <c r="IT6" s="166"/>
      <c r="IU6" s="166"/>
      <c r="IV6" s="166"/>
    </row>
    <row r="7" spans="1:256">
      <c r="D7" s="171" t="s">
        <v>2</v>
      </c>
      <c r="F7" s="172" t="s">
        <v>3</v>
      </c>
      <c r="G7" s="170"/>
      <c r="H7" s="172" t="s">
        <v>3</v>
      </c>
      <c r="I7" s="170"/>
      <c r="J7" s="172" t="s">
        <v>3</v>
      </c>
      <c r="K7" s="170"/>
      <c r="L7" s="172" t="s">
        <v>3</v>
      </c>
    </row>
    <row r="8" spans="1:256" ht="6" customHeight="1">
      <c r="D8" s="167"/>
      <c r="F8" s="165"/>
      <c r="H8" s="165"/>
      <c r="J8" s="165"/>
      <c r="L8" s="165"/>
    </row>
    <row r="9" spans="1:256">
      <c r="A9" s="173" t="s">
        <v>105</v>
      </c>
      <c r="F9" s="174"/>
      <c r="G9" s="175"/>
      <c r="H9" s="174"/>
      <c r="I9" s="175"/>
      <c r="J9" s="176"/>
      <c r="K9" s="175"/>
      <c r="L9" s="176"/>
    </row>
    <row r="10" spans="1:256">
      <c r="A10" s="159" t="s">
        <v>106</v>
      </c>
      <c r="F10" s="176">
        <v>6340819257</v>
      </c>
      <c r="G10" s="176">
        <v>0</v>
      </c>
      <c r="H10" s="176">
        <v>3493035031</v>
      </c>
      <c r="I10" s="177"/>
      <c r="J10" s="176">
        <v>5071531009</v>
      </c>
      <c r="K10" s="176"/>
      <c r="L10" s="176">
        <v>2730257373</v>
      </c>
      <c r="N10" s="178"/>
    </row>
    <row r="11" spans="1:256">
      <c r="A11" s="159" t="s">
        <v>107</v>
      </c>
      <c r="F11" s="176"/>
      <c r="G11" s="176"/>
      <c r="H11" s="176"/>
      <c r="I11" s="177"/>
      <c r="J11" s="176"/>
      <c r="K11" s="176"/>
      <c r="L11" s="176"/>
    </row>
    <row r="12" spans="1:256">
      <c r="B12" s="159" t="s">
        <v>145</v>
      </c>
      <c r="F12" s="176">
        <v>-9043150</v>
      </c>
      <c r="G12" s="176">
        <v>0</v>
      </c>
      <c r="H12" s="176">
        <v>-9371802</v>
      </c>
      <c r="I12" s="177"/>
      <c r="J12" s="176">
        <v>-9043150</v>
      </c>
      <c r="K12" s="176"/>
      <c r="L12" s="176">
        <v>-9371802</v>
      </c>
      <c r="N12" s="178"/>
    </row>
    <row r="13" spans="1:256">
      <c r="B13" s="159" t="s">
        <v>186</v>
      </c>
      <c r="F13" s="176">
        <v>-64252</v>
      </c>
      <c r="G13" s="176"/>
      <c r="H13" s="176">
        <v>0</v>
      </c>
      <c r="I13" s="177"/>
      <c r="J13" s="176">
        <v>-64252</v>
      </c>
      <c r="K13" s="176"/>
      <c r="L13" s="176">
        <v>0</v>
      </c>
      <c r="N13" s="178"/>
    </row>
    <row r="14" spans="1:256">
      <c r="B14" s="159" t="s">
        <v>187</v>
      </c>
      <c r="F14" s="176">
        <v>-15996874</v>
      </c>
      <c r="G14" s="176">
        <v>0</v>
      </c>
      <c r="H14" s="176">
        <v>2016107</v>
      </c>
      <c r="I14" s="177"/>
      <c r="J14" s="176">
        <v>704076</v>
      </c>
      <c r="K14" s="176"/>
      <c r="L14" s="176">
        <v>-1623916</v>
      </c>
      <c r="N14" s="178"/>
    </row>
    <row r="15" spans="1:256">
      <c r="B15" s="159" t="s">
        <v>188</v>
      </c>
      <c r="F15" s="176">
        <v>2148329</v>
      </c>
      <c r="G15" s="176">
        <v>0</v>
      </c>
      <c r="H15" s="176">
        <v>0</v>
      </c>
      <c r="I15" s="177"/>
      <c r="J15" s="176">
        <v>0</v>
      </c>
      <c r="K15" s="176"/>
      <c r="L15" s="176">
        <v>0</v>
      </c>
      <c r="N15" s="178"/>
    </row>
    <row r="16" spans="1:256">
      <c r="B16" s="159" t="s">
        <v>189</v>
      </c>
      <c r="F16" s="176">
        <v>-1024391790</v>
      </c>
      <c r="G16" s="176">
        <v>0</v>
      </c>
      <c r="H16" s="176">
        <v>-1305072583</v>
      </c>
      <c r="I16" s="177"/>
      <c r="J16" s="176">
        <v>0</v>
      </c>
      <c r="K16" s="176"/>
      <c r="L16" s="176">
        <v>0</v>
      </c>
      <c r="N16" s="178"/>
    </row>
    <row r="17" spans="2:14">
      <c r="B17" s="159" t="s">
        <v>190</v>
      </c>
      <c r="D17" s="163">
        <v>15</v>
      </c>
      <c r="F17" s="176">
        <v>0</v>
      </c>
      <c r="G17" s="176">
        <v>0</v>
      </c>
      <c r="H17" s="176">
        <v>0</v>
      </c>
      <c r="I17" s="177"/>
      <c r="J17" s="176">
        <v>-5267502</v>
      </c>
      <c r="K17" s="176"/>
      <c r="L17" s="176">
        <v>65836433</v>
      </c>
      <c r="N17" s="178"/>
    </row>
    <row r="18" spans="2:14">
      <c r="B18" s="159" t="s">
        <v>108</v>
      </c>
      <c r="F18" s="176">
        <v>0</v>
      </c>
      <c r="G18" s="176">
        <v>0</v>
      </c>
      <c r="H18" s="176">
        <v>-88502774</v>
      </c>
      <c r="I18" s="177"/>
      <c r="J18" s="176">
        <v>-153677049</v>
      </c>
      <c r="K18" s="176"/>
      <c r="L18" s="176">
        <v>162850313</v>
      </c>
      <c r="N18" s="178"/>
    </row>
    <row r="19" spans="2:14">
      <c r="B19" s="159" t="s">
        <v>191</v>
      </c>
      <c r="F19" s="176">
        <v>-2495924</v>
      </c>
      <c r="G19" s="176">
        <v>0</v>
      </c>
      <c r="H19" s="176">
        <v>0</v>
      </c>
      <c r="I19" s="177"/>
      <c r="J19" s="176">
        <v>645445</v>
      </c>
      <c r="K19" s="176"/>
      <c r="L19" s="176">
        <v>0</v>
      </c>
      <c r="N19" s="178"/>
    </row>
    <row r="20" spans="2:14">
      <c r="B20" s="159" t="s">
        <v>192</v>
      </c>
      <c r="F20" s="176">
        <v>-784117</v>
      </c>
      <c r="G20" s="176">
        <v>0</v>
      </c>
      <c r="H20" s="176">
        <v>0</v>
      </c>
      <c r="I20" s="177"/>
      <c r="J20" s="164">
        <v>0</v>
      </c>
      <c r="L20" s="164">
        <v>0</v>
      </c>
      <c r="N20" s="178"/>
    </row>
    <row r="21" spans="2:14">
      <c r="B21" s="159" t="s">
        <v>109</v>
      </c>
      <c r="F21" s="176">
        <v>0</v>
      </c>
      <c r="G21" s="176">
        <v>0</v>
      </c>
      <c r="H21" s="176">
        <v>-180000</v>
      </c>
      <c r="I21" s="177"/>
      <c r="J21" s="176">
        <v>0</v>
      </c>
      <c r="K21" s="176"/>
      <c r="L21" s="176">
        <v>0</v>
      </c>
      <c r="N21" s="178"/>
    </row>
    <row r="22" spans="2:14">
      <c r="B22" s="159" t="s">
        <v>110</v>
      </c>
      <c r="F22" s="176">
        <v>-5834676584</v>
      </c>
      <c r="G22" s="176">
        <v>0</v>
      </c>
      <c r="H22" s="176">
        <v>-26736896</v>
      </c>
      <c r="I22" s="177"/>
      <c r="J22" s="176">
        <v>-345373206</v>
      </c>
      <c r="K22" s="176"/>
      <c r="L22" s="176">
        <v>-26736896</v>
      </c>
      <c r="N22" s="178"/>
    </row>
    <row r="23" spans="2:14">
      <c r="B23" s="159" t="s">
        <v>193</v>
      </c>
      <c r="F23" s="176">
        <v>-736702</v>
      </c>
      <c r="G23" s="176">
        <v>0</v>
      </c>
      <c r="H23" s="176">
        <v>-17782600</v>
      </c>
      <c r="I23" s="177"/>
      <c r="J23" s="176">
        <v>0</v>
      </c>
      <c r="K23" s="176"/>
      <c r="L23" s="176">
        <v>0</v>
      </c>
      <c r="N23" s="178"/>
    </row>
    <row r="24" spans="2:14">
      <c r="B24" s="159" t="s">
        <v>166</v>
      </c>
      <c r="F24" s="176">
        <v>-2435476</v>
      </c>
      <c r="G24" s="176">
        <v>0</v>
      </c>
      <c r="H24" s="176">
        <v>-45232486</v>
      </c>
      <c r="I24" s="177"/>
      <c r="J24" s="176">
        <v>-3715759</v>
      </c>
      <c r="K24" s="176"/>
      <c r="L24" s="176">
        <v>-32636410</v>
      </c>
      <c r="N24" s="178"/>
    </row>
    <row r="25" spans="2:14">
      <c r="B25" s="159" t="s">
        <v>194</v>
      </c>
      <c r="F25" s="176">
        <v>223179510</v>
      </c>
      <c r="G25" s="176">
        <v>0</v>
      </c>
      <c r="H25" s="176">
        <v>270699111</v>
      </c>
      <c r="I25" s="177"/>
      <c r="J25" s="176">
        <v>19065991</v>
      </c>
      <c r="K25" s="176"/>
      <c r="L25" s="176">
        <v>20087781</v>
      </c>
      <c r="N25" s="178"/>
    </row>
    <row r="26" spans="2:14">
      <c r="B26" s="159" t="s">
        <v>195</v>
      </c>
      <c r="F26" s="176">
        <v>29447741</v>
      </c>
      <c r="G26" s="176"/>
      <c r="H26" s="176">
        <v>9834824</v>
      </c>
      <c r="I26" s="177"/>
      <c r="J26" s="176">
        <v>29392273</v>
      </c>
      <c r="K26" s="176"/>
      <c r="L26" s="176">
        <v>9834824</v>
      </c>
      <c r="N26" s="178"/>
    </row>
    <row r="27" spans="2:14">
      <c r="B27" s="159" t="s">
        <v>30</v>
      </c>
      <c r="F27" s="176">
        <v>11633917</v>
      </c>
      <c r="G27" s="176">
        <v>0</v>
      </c>
      <c r="H27" s="176">
        <v>10749245</v>
      </c>
      <c r="I27" s="177"/>
      <c r="J27" s="176">
        <v>3551507</v>
      </c>
      <c r="K27" s="176"/>
      <c r="L27" s="176">
        <v>3996340</v>
      </c>
      <c r="N27" s="178"/>
    </row>
    <row r="28" spans="2:14">
      <c r="B28" s="159" t="s">
        <v>101</v>
      </c>
      <c r="D28" s="163">
        <v>16</v>
      </c>
      <c r="F28" s="176">
        <v>24596079</v>
      </c>
      <c r="G28" s="176">
        <v>0</v>
      </c>
      <c r="H28" s="176">
        <v>15238889</v>
      </c>
      <c r="I28" s="177"/>
      <c r="J28" s="176">
        <v>1283056</v>
      </c>
      <c r="K28" s="176"/>
      <c r="L28" s="176">
        <v>730837</v>
      </c>
      <c r="N28" s="178"/>
    </row>
    <row r="29" spans="2:14">
      <c r="B29" s="159" t="s">
        <v>111</v>
      </c>
      <c r="F29" s="176">
        <v>10842805</v>
      </c>
      <c r="G29" s="176">
        <v>0</v>
      </c>
      <c r="H29" s="176">
        <v>19330132</v>
      </c>
      <c r="I29" s="177"/>
      <c r="J29" s="176">
        <v>938047</v>
      </c>
      <c r="K29" s="176"/>
      <c r="L29" s="176">
        <v>4423653</v>
      </c>
      <c r="N29" s="178"/>
    </row>
    <row r="30" spans="2:14">
      <c r="B30" s="159" t="s">
        <v>196</v>
      </c>
      <c r="F30" s="176">
        <v>0</v>
      </c>
      <c r="G30" s="176">
        <v>0</v>
      </c>
      <c r="H30" s="176">
        <v>0</v>
      </c>
      <c r="I30" s="177"/>
      <c r="J30" s="176">
        <v>-9417493</v>
      </c>
      <c r="K30" s="176">
        <v>0</v>
      </c>
      <c r="L30" s="176">
        <v>-2483999</v>
      </c>
      <c r="N30" s="178"/>
    </row>
    <row r="31" spans="2:14">
      <c r="B31" s="159" t="s">
        <v>112</v>
      </c>
      <c r="F31" s="176">
        <v>-5585921</v>
      </c>
      <c r="G31" s="176">
        <v>0</v>
      </c>
      <c r="H31" s="176">
        <v>-6715843</v>
      </c>
      <c r="I31" s="177"/>
      <c r="J31" s="176">
        <v>0</v>
      </c>
      <c r="K31" s="176">
        <v>0</v>
      </c>
      <c r="L31" s="176">
        <v>0</v>
      </c>
      <c r="N31" s="178"/>
    </row>
    <row r="32" spans="2:14">
      <c r="B32" s="159" t="s">
        <v>56</v>
      </c>
      <c r="F32" s="176">
        <v>-27328208</v>
      </c>
      <c r="G32" s="176">
        <v>0</v>
      </c>
      <c r="H32" s="176">
        <v>-4803536</v>
      </c>
      <c r="I32" s="177"/>
      <c r="J32" s="176">
        <v>-4618958848</v>
      </c>
      <c r="K32" s="176">
        <v>0</v>
      </c>
      <c r="L32" s="176">
        <v>-2267259534</v>
      </c>
      <c r="N32" s="178"/>
    </row>
    <row r="33" spans="1:21">
      <c r="B33" s="159" t="s">
        <v>197</v>
      </c>
      <c r="F33" s="176">
        <v>-492735898</v>
      </c>
      <c r="G33" s="176">
        <v>0</v>
      </c>
      <c r="H33" s="176">
        <v>-140081032</v>
      </c>
      <c r="I33" s="177"/>
      <c r="J33" s="176">
        <v>-775997825</v>
      </c>
      <c r="K33" s="176">
        <v>0</v>
      </c>
      <c r="L33" s="176">
        <v>-492772763.68000001</v>
      </c>
      <c r="N33" s="178"/>
    </row>
    <row r="34" spans="1:21">
      <c r="B34" s="159" t="s">
        <v>62</v>
      </c>
      <c r="F34" s="179">
        <v>1124260588</v>
      </c>
      <c r="G34" s="176">
        <v>0</v>
      </c>
      <c r="H34" s="179">
        <v>760643314</v>
      </c>
      <c r="I34" s="177"/>
      <c r="J34" s="179">
        <v>911795778</v>
      </c>
      <c r="K34" s="176">
        <v>0</v>
      </c>
      <c r="L34" s="179">
        <v>766057063</v>
      </c>
      <c r="N34" s="178"/>
      <c r="S34" s="180"/>
      <c r="T34" s="180"/>
      <c r="U34" s="180"/>
    </row>
    <row r="35" spans="1:21">
      <c r="A35" s="159" t="s">
        <v>113</v>
      </c>
      <c r="F35" s="176"/>
      <c r="G35" s="176"/>
      <c r="H35" s="176"/>
      <c r="I35" s="177"/>
      <c r="J35" s="176"/>
      <c r="K35" s="177"/>
      <c r="L35" s="176"/>
      <c r="S35" s="180"/>
      <c r="T35" s="180"/>
      <c r="U35" s="180"/>
    </row>
    <row r="36" spans="1:21">
      <c r="B36" s="181" t="s">
        <v>114</v>
      </c>
      <c r="F36" s="176">
        <v>-92571214</v>
      </c>
      <c r="G36" s="176">
        <v>0</v>
      </c>
      <c r="H36" s="176">
        <v>-56696228</v>
      </c>
      <c r="I36" s="177"/>
      <c r="J36" s="176">
        <v>-73963270</v>
      </c>
      <c r="K36" s="176" t="e">
        <v>#REF!</v>
      </c>
      <c r="L36" s="176">
        <v>-34948442</v>
      </c>
      <c r="S36" s="180"/>
      <c r="T36" s="180"/>
      <c r="U36" s="182"/>
    </row>
    <row r="37" spans="1:21">
      <c r="B37" s="159" t="s">
        <v>115</v>
      </c>
      <c r="F37" s="176">
        <v>346970369</v>
      </c>
      <c r="G37" s="176">
        <v>0</v>
      </c>
      <c r="H37" s="176">
        <v>132007959</v>
      </c>
      <c r="I37" s="177"/>
      <c r="J37" s="176">
        <v>-221218245</v>
      </c>
      <c r="K37" s="176" t="e">
        <v>#REF!</v>
      </c>
      <c r="L37" s="176">
        <v>357993849</v>
      </c>
      <c r="S37" s="180"/>
      <c r="T37" s="180"/>
      <c r="U37" s="182"/>
    </row>
    <row r="38" spans="1:21">
      <c r="B38" s="159" t="s">
        <v>7</v>
      </c>
      <c r="F38" s="176">
        <v>-146153372</v>
      </c>
      <c r="G38" s="176">
        <v>0</v>
      </c>
      <c r="H38" s="176">
        <v>-10225042</v>
      </c>
      <c r="I38" s="177"/>
      <c r="J38" s="176">
        <v>-6303002</v>
      </c>
      <c r="K38" s="176" t="e">
        <v>#REF!</v>
      </c>
      <c r="L38" s="176">
        <v>-736943</v>
      </c>
      <c r="N38" s="178"/>
      <c r="S38" s="180"/>
      <c r="T38" s="180"/>
      <c r="U38" s="180"/>
    </row>
    <row r="39" spans="1:21">
      <c r="B39" s="159" t="s">
        <v>15</v>
      </c>
      <c r="F39" s="176">
        <v>-33789952</v>
      </c>
      <c r="G39" s="176"/>
      <c r="H39" s="176">
        <v>7816288</v>
      </c>
      <c r="I39" s="177"/>
      <c r="J39" s="176">
        <v>441830</v>
      </c>
      <c r="K39" s="176" t="e">
        <v>#REF!</v>
      </c>
      <c r="L39" s="176">
        <v>8661900</v>
      </c>
      <c r="N39" s="178"/>
      <c r="S39" s="180"/>
      <c r="T39" s="180"/>
      <c r="U39" s="180"/>
    </row>
    <row r="40" spans="1:21">
      <c r="B40" s="159" t="s">
        <v>198</v>
      </c>
      <c r="F40" s="176">
        <v>269642103.37</v>
      </c>
      <c r="G40" s="176">
        <v>0</v>
      </c>
      <c r="H40" s="176">
        <v>-171612858</v>
      </c>
      <c r="I40" s="177"/>
      <c r="J40" s="176">
        <v>193286586</v>
      </c>
      <c r="K40" s="176" t="e">
        <v>#REF!</v>
      </c>
      <c r="L40" s="176">
        <v>-92626119</v>
      </c>
      <c r="N40" s="178"/>
      <c r="R40" s="178"/>
      <c r="S40" s="180"/>
      <c r="T40" s="180"/>
      <c r="U40" s="180"/>
    </row>
    <row r="41" spans="1:21">
      <c r="B41" s="159" t="s">
        <v>180</v>
      </c>
      <c r="F41" s="176">
        <v>-5193431</v>
      </c>
      <c r="G41" s="176"/>
      <c r="H41" s="176">
        <v>0</v>
      </c>
      <c r="I41" s="177"/>
      <c r="J41" s="176">
        <v>-798014</v>
      </c>
      <c r="K41" s="176"/>
      <c r="L41" s="176">
        <v>0</v>
      </c>
      <c r="N41" s="178"/>
      <c r="R41" s="178"/>
      <c r="S41" s="180"/>
      <c r="T41" s="180"/>
      <c r="U41" s="180"/>
    </row>
    <row r="42" spans="1:21">
      <c r="B42" s="159" t="s">
        <v>128</v>
      </c>
      <c r="D42" s="163">
        <v>16</v>
      </c>
      <c r="F42" s="176">
        <v>-132018427.34</v>
      </c>
      <c r="G42" s="176">
        <v>0</v>
      </c>
      <c r="H42" s="176">
        <v>-122661237</v>
      </c>
      <c r="I42" s="177"/>
      <c r="J42" s="176">
        <v>-16686203</v>
      </c>
      <c r="K42" s="176" t="e">
        <v>#REF!</v>
      </c>
      <c r="L42" s="176">
        <v>-16133984</v>
      </c>
    </row>
    <row r="43" spans="1:21">
      <c r="B43" s="159" t="s">
        <v>21</v>
      </c>
      <c r="F43" s="176">
        <v>-211608094</v>
      </c>
      <c r="G43" s="176">
        <v>0</v>
      </c>
      <c r="H43" s="176">
        <v>440468522</v>
      </c>
      <c r="I43" s="177"/>
      <c r="J43" s="176">
        <v>-238983857</v>
      </c>
      <c r="K43" s="176" t="e">
        <v>#REF!</v>
      </c>
      <c r="L43" s="176">
        <v>475155550</v>
      </c>
    </row>
    <row r="44" spans="1:21">
      <c r="B44" s="159" t="s">
        <v>23</v>
      </c>
      <c r="F44" s="176">
        <v>-10210923</v>
      </c>
      <c r="G44" s="176">
        <v>0</v>
      </c>
      <c r="H44" s="176">
        <v>-22613413</v>
      </c>
      <c r="I44" s="177"/>
      <c r="J44" s="176">
        <v>-6153927</v>
      </c>
      <c r="K44" s="176" t="e">
        <v>#REF!</v>
      </c>
      <c r="L44" s="176">
        <v>-9676721</v>
      </c>
      <c r="P44" s="183"/>
      <c r="Q44" s="183"/>
      <c r="T44" s="363"/>
      <c r="U44" s="363"/>
    </row>
    <row r="45" spans="1:21">
      <c r="F45" s="176"/>
      <c r="H45" s="176"/>
      <c r="J45" s="176"/>
      <c r="L45" s="176"/>
    </row>
    <row r="46" spans="1:21" ht="21.95" customHeight="1">
      <c r="A46" s="185" t="s">
        <v>199</v>
      </c>
      <c r="B46" s="185"/>
      <c r="C46" s="185"/>
      <c r="D46" s="186"/>
      <c r="E46" s="185"/>
      <c r="F46" s="187"/>
      <c r="G46" s="188"/>
      <c r="H46" s="187"/>
      <c r="I46" s="188"/>
      <c r="J46" s="187"/>
      <c r="K46" s="188"/>
      <c r="L46" s="187"/>
    </row>
    <row r="47" spans="1:21">
      <c r="A47" s="155" t="s">
        <v>171</v>
      </c>
      <c r="B47" s="156"/>
      <c r="C47" s="156"/>
      <c r="D47" s="156"/>
      <c r="E47" s="156"/>
      <c r="F47" s="157"/>
      <c r="G47" s="158"/>
      <c r="H47" s="157"/>
      <c r="I47" s="158"/>
      <c r="J47" s="157"/>
      <c r="K47" s="158"/>
      <c r="L47" s="157"/>
    </row>
    <row r="48" spans="1:21">
      <c r="A48" s="155" t="s">
        <v>104</v>
      </c>
      <c r="B48" s="156"/>
      <c r="C48" s="156"/>
      <c r="D48" s="156"/>
      <c r="E48" s="156"/>
      <c r="F48" s="157"/>
      <c r="G48" s="158"/>
      <c r="H48" s="157"/>
      <c r="I48" s="158"/>
      <c r="J48" s="157"/>
      <c r="K48" s="158"/>
      <c r="L48" s="157"/>
    </row>
    <row r="49" spans="1:256">
      <c r="A49" s="160" t="s">
        <v>157</v>
      </c>
      <c r="B49" s="161"/>
      <c r="C49" s="161"/>
      <c r="D49" s="161"/>
      <c r="E49" s="161"/>
      <c r="F49" s="162"/>
      <c r="G49" s="158"/>
      <c r="H49" s="162"/>
      <c r="I49" s="158"/>
      <c r="J49" s="162"/>
      <c r="K49" s="158"/>
      <c r="L49" s="162"/>
    </row>
    <row r="50" spans="1:256">
      <c r="C50" s="159" t="s">
        <v>45</v>
      </c>
    </row>
    <row r="51" spans="1:256">
      <c r="A51" s="166"/>
      <c r="B51" s="166"/>
      <c r="C51" s="166"/>
      <c r="D51" s="167"/>
      <c r="E51" s="166"/>
      <c r="F51" s="623" t="str">
        <f t="shared" ref="F51" si="0">$F$5</f>
        <v>งบการเงินรวม</v>
      </c>
      <c r="G51" s="623"/>
      <c r="H51" s="623"/>
      <c r="I51" s="168"/>
      <c r="J51" s="623" t="str">
        <f t="shared" ref="J51" si="1">$J$5</f>
        <v>งบการเงินเฉพาะกิจการ</v>
      </c>
      <c r="K51" s="623"/>
      <c r="L51" s="623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  <c r="BI51" s="166"/>
      <c r="BJ51" s="166"/>
      <c r="BK51" s="166"/>
      <c r="BL51" s="166"/>
      <c r="BM51" s="166"/>
      <c r="BN51" s="166"/>
      <c r="BO51" s="166"/>
      <c r="BP51" s="166"/>
      <c r="BQ51" s="166"/>
      <c r="BR51" s="166"/>
      <c r="BS51" s="166"/>
      <c r="BT51" s="166"/>
      <c r="BU51" s="166"/>
      <c r="BV51" s="166"/>
      <c r="BW51" s="166"/>
      <c r="BX51" s="166"/>
      <c r="BY51" s="166"/>
      <c r="BZ51" s="166"/>
      <c r="CA51" s="166"/>
      <c r="CB51" s="166"/>
      <c r="CC51" s="166"/>
      <c r="CD51" s="166"/>
      <c r="CE51" s="166"/>
      <c r="CF51" s="166"/>
      <c r="CG51" s="166"/>
      <c r="CH51" s="166"/>
      <c r="CI51" s="166"/>
      <c r="CJ51" s="166"/>
      <c r="CK51" s="166"/>
      <c r="CL51" s="166"/>
      <c r="CM51" s="166"/>
      <c r="CN51" s="166"/>
      <c r="CO51" s="166"/>
      <c r="CP51" s="166"/>
      <c r="CQ51" s="166"/>
      <c r="CR51" s="166"/>
      <c r="CS51" s="166"/>
      <c r="CT51" s="166"/>
      <c r="CU51" s="166"/>
      <c r="CV51" s="166"/>
      <c r="CW51" s="166"/>
      <c r="CX51" s="166"/>
      <c r="CY51" s="166"/>
      <c r="CZ51" s="166"/>
      <c r="DA51" s="166"/>
      <c r="DB51" s="166"/>
      <c r="DC51" s="166"/>
      <c r="DD51" s="166"/>
      <c r="DE51" s="166"/>
      <c r="DF51" s="166"/>
      <c r="DG51" s="166"/>
      <c r="DH51" s="166"/>
      <c r="DI51" s="166"/>
      <c r="DJ51" s="166"/>
      <c r="DK51" s="166"/>
      <c r="DL51" s="166"/>
      <c r="DM51" s="166"/>
      <c r="DN51" s="166"/>
      <c r="DO51" s="166"/>
      <c r="DP51" s="166"/>
      <c r="DQ51" s="166"/>
      <c r="DR51" s="166"/>
      <c r="DS51" s="166"/>
      <c r="DT51" s="166"/>
      <c r="DU51" s="166"/>
      <c r="DV51" s="166"/>
      <c r="DW51" s="166"/>
      <c r="DX51" s="166"/>
      <c r="DY51" s="166"/>
      <c r="DZ51" s="166"/>
      <c r="EA51" s="166"/>
      <c r="EB51" s="166"/>
      <c r="EC51" s="166"/>
      <c r="ED51" s="166"/>
      <c r="EE51" s="166"/>
      <c r="EF51" s="166"/>
      <c r="EG51" s="166"/>
      <c r="EH51" s="166"/>
      <c r="EI51" s="166"/>
      <c r="EJ51" s="166"/>
      <c r="EK51" s="166"/>
      <c r="EL51" s="166"/>
      <c r="EM51" s="166"/>
      <c r="EN51" s="166"/>
      <c r="EO51" s="166"/>
      <c r="EP51" s="166"/>
      <c r="EQ51" s="166"/>
      <c r="ER51" s="166"/>
      <c r="ES51" s="166"/>
      <c r="ET51" s="166"/>
      <c r="EU51" s="166"/>
      <c r="EV51" s="166"/>
      <c r="EW51" s="166"/>
      <c r="EX51" s="166"/>
      <c r="EY51" s="166"/>
      <c r="EZ51" s="166"/>
      <c r="FA51" s="166"/>
      <c r="FB51" s="166"/>
      <c r="FC51" s="166"/>
      <c r="FD51" s="166"/>
      <c r="FE51" s="166"/>
      <c r="FF51" s="166"/>
      <c r="FG51" s="166"/>
      <c r="FH51" s="166"/>
      <c r="FI51" s="166"/>
      <c r="FJ51" s="166"/>
      <c r="FK51" s="166"/>
      <c r="FL51" s="166"/>
      <c r="FM51" s="166"/>
      <c r="FN51" s="166"/>
      <c r="FO51" s="166"/>
      <c r="FP51" s="166"/>
      <c r="FQ51" s="166"/>
      <c r="FR51" s="166"/>
      <c r="FS51" s="166"/>
      <c r="FT51" s="166"/>
      <c r="FU51" s="166"/>
      <c r="FV51" s="166"/>
      <c r="FW51" s="166"/>
      <c r="FX51" s="166"/>
      <c r="FY51" s="166"/>
      <c r="FZ51" s="166"/>
      <c r="GA51" s="166"/>
      <c r="GB51" s="166"/>
      <c r="GC51" s="166"/>
      <c r="GD51" s="166"/>
      <c r="GE51" s="166"/>
      <c r="GF51" s="166"/>
      <c r="GG51" s="166"/>
      <c r="GH51" s="166"/>
      <c r="GI51" s="166"/>
      <c r="GJ51" s="166"/>
      <c r="GK51" s="166"/>
      <c r="GL51" s="166"/>
      <c r="GM51" s="166"/>
      <c r="GN51" s="166"/>
      <c r="GO51" s="166"/>
      <c r="GP51" s="166"/>
      <c r="GQ51" s="166"/>
      <c r="GR51" s="166"/>
      <c r="GS51" s="166"/>
      <c r="GT51" s="166"/>
      <c r="GU51" s="166"/>
      <c r="GV51" s="166"/>
      <c r="GW51" s="166"/>
      <c r="GX51" s="166"/>
      <c r="GY51" s="166"/>
      <c r="GZ51" s="166"/>
      <c r="HA51" s="166"/>
      <c r="HB51" s="166"/>
      <c r="HC51" s="166"/>
      <c r="HD51" s="166"/>
      <c r="HE51" s="166"/>
      <c r="HF51" s="166"/>
      <c r="HG51" s="166"/>
      <c r="HH51" s="166"/>
      <c r="HI51" s="166"/>
      <c r="HJ51" s="166"/>
      <c r="HK51" s="166"/>
      <c r="HL51" s="166"/>
      <c r="HM51" s="166"/>
      <c r="HN51" s="166"/>
      <c r="HO51" s="166"/>
      <c r="HP51" s="166"/>
      <c r="HQ51" s="166"/>
      <c r="HR51" s="166"/>
      <c r="HS51" s="166"/>
      <c r="HT51" s="166"/>
      <c r="HU51" s="166"/>
      <c r="HV51" s="166"/>
      <c r="HW51" s="166"/>
      <c r="HX51" s="166"/>
      <c r="HY51" s="166"/>
      <c r="HZ51" s="166"/>
      <c r="IA51" s="166"/>
      <c r="IB51" s="166"/>
      <c r="IC51" s="166"/>
      <c r="ID51" s="166"/>
      <c r="IE51" s="166"/>
      <c r="IF51" s="166"/>
      <c r="IG51" s="166"/>
      <c r="IH51" s="166"/>
      <c r="II51" s="166"/>
      <c r="IJ51" s="166"/>
      <c r="IK51" s="166"/>
      <c r="IL51" s="166"/>
      <c r="IM51" s="166"/>
      <c r="IN51" s="166"/>
      <c r="IO51" s="166"/>
      <c r="IP51" s="166"/>
      <c r="IQ51" s="166"/>
      <c r="IR51" s="166"/>
      <c r="IS51" s="166"/>
      <c r="IT51" s="166"/>
      <c r="IU51" s="166"/>
      <c r="IV51" s="166"/>
    </row>
    <row r="52" spans="1:256">
      <c r="A52" s="166"/>
      <c r="B52" s="166"/>
      <c r="C52" s="166"/>
      <c r="D52" s="167"/>
      <c r="E52" s="166"/>
      <c r="F52" s="169" t="s">
        <v>158</v>
      </c>
      <c r="G52" s="170"/>
      <c r="H52" s="169" t="s">
        <v>1</v>
      </c>
      <c r="I52" s="170"/>
      <c r="J52" s="169" t="s">
        <v>158</v>
      </c>
      <c r="K52" s="170"/>
      <c r="L52" s="169" t="s">
        <v>1</v>
      </c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  <c r="BI52" s="166"/>
      <c r="BJ52" s="166"/>
      <c r="BK52" s="166"/>
      <c r="BL52" s="166"/>
      <c r="BM52" s="166"/>
      <c r="BN52" s="166"/>
      <c r="BO52" s="166"/>
      <c r="BP52" s="166"/>
      <c r="BQ52" s="166"/>
      <c r="BR52" s="166"/>
      <c r="BS52" s="166"/>
      <c r="BT52" s="166"/>
      <c r="BU52" s="166"/>
      <c r="BV52" s="166"/>
      <c r="BW52" s="166"/>
      <c r="BX52" s="166"/>
      <c r="BY52" s="166"/>
      <c r="BZ52" s="166"/>
      <c r="CA52" s="166"/>
      <c r="CB52" s="166"/>
      <c r="CC52" s="166"/>
      <c r="CD52" s="166"/>
      <c r="CE52" s="166"/>
      <c r="CF52" s="166"/>
      <c r="CG52" s="166"/>
      <c r="CH52" s="166"/>
      <c r="CI52" s="166"/>
      <c r="CJ52" s="166"/>
      <c r="CK52" s="166"/>
      <c r="CL52" s="166"/>
      <c r="CM52" s="166"/>
      <c r="CN52" s="166"/>
      <c r="CO52" s="166"/>
      <c r="CP52" s="166"/>
      <c r="CQ52" s="166"/>
      <c r="CR52" s="166"/>
      <c r="CS52" s="166"/>
      <c r="CT52" s="166"/>
      <c r="CU52" s="166"/>
      <c r="CV52" s="166"/>
      <c r="CW52" s="166"/>
      <c r="CX52" s="166"/>
      <c r="CY52" s="166"/>
      <c r="CZ52" s="166"/>
      <c r="DA52" s="166"/>
      <c r="DB52" s="166"/>
      <c r="DC52" s="166"/>
      <c r="DD52" s="166"/>
      <c r="DE52" s="166"/>
      <c r="DF52" s="166"/>
      <c r="DG52" s="166"/>
      <c r="DH52" s="166"/>
      <c r="DI52" s="166"/>
      <c r="DJ52" s="166"/>
      <c r="DK52" s="166"/>
      <c r="DL52" s="166"/>
      <c r="DM52" s="166"/>
      <c r="DN52" s="166"/>
      <c r="DO52" s="166"/>
      <c r="DP52" s="166"/>
      <c r="DQ52" s="166"/>
      <c r="DR52" s="166"/>
      <c r="DS52" s="166"/>
      <c r="DT52" s="166"/>
      <c r="DU52" s="166"/>
      <c r="DV52" s="166"/>
      <c r="DW52" s="166"/>
      <c r="DX52" s="166"/>
      <c r="DY52" s="166"/>
      <c r="DZ52" s="166"/>
      <c r="EA52" s="166"/>
      <c r="EB52" s="166"/>
      <c r="EC52" s="166"/>
      <c r="ED52" s="166"/>
      <c r="EE52" s="166"/>
      <c r="EF52" s="166"/>
      <c r="EG52" s="166"/>
      <c r="EH52" s="166"/>
      <c r="EI52" s="166"/>
      <c r="EJ52" s="166"/>
      <c r="EK52" s="166"/>
      <c r="EL52" s="166"/>
      <c r="EM52" s="166"/>
      <c r="EN52" s="166"/>
      <c r="EO52" s="166"/>
      <c r="EP52" s="166"/>
      <c r="EQ52" s="166"/>
      <c r="ER52" s="166"/>
      <c r="ES52" s="166"/>
      <c r="ET52" s="166"/>
      <c r="EU52" s="166"/>
      <c r="EV52" s="166"/>
      <c r="EW52" s="166"/>
      <c r="EX52" s="166"/>
      <c r="EY52" s="166"/>
      <c r="EZ52" s="166"/>
      <c r="FA52" s="166"/>
      <c r="FB52" s="166"/>
      <c r="FC52" s="166"/>
      <c r="FD52" s="166"/>
      <c r="FE52" s="166"/>
      <c r="FF52" s="166"/>
      <c r="FG52" s="166"/>
      <c r="FH52" s="166"/>
      <c r="FI52" s="166"/>
      <c r="FJ52" s="166"/>
      <c r="FK52" s="166"/>
      <c r="FL52" s="166"/>
      <c r="FM52" s="166"/>
      <c r="FN52" s="166"/>
      <c r="FO52" s="166"/>
      <c r="FP52" s="166"/>
      <c r="FQ52" s="166"/>
      <c r="FR52" s="166"/>
      <c r="FS52" s="166"/>
      <c r="FT52" s="166"/>
      <c r="FU52" s="166"/>
      <c r="FV52" s="166"/>
      <c r="FW52" s="166"/>
      <c r="FX52" s="166"/>
      <c r="FY52" s="166"/>
      <c r="FZ52" s="166"/>
      <c r="GA52" s="166"/>
      <c r="GB52" s="166"/>
      <c r="GC52" s="166"/>
      <c r="GD52" s="166"/>
      <c r="GE52" s="166"/>
      <c r="GF52" s="166"/>
      <c r="GG52" s="166"/>
      <c r="GH52" s="166"/>
      <c r="GI52" s="166"/>
      <c r="GJ52" s="166"/>
      <c r="GK52" s="166"/>
      <c r="GL52" s="166"/>
      <c r="GM52" s="166"/>
      <c r="GN52" s="166"/>
      <c r="GO52" s="166"/>
      <c r="GP52" s="166"/>
      <c r="GQ52" s="166"/>
      <c r="GR52" s="166"/>
      <c r="GS52" s="166"/>
      <c r="GT52" s="166"/>
      <c r="GU52" s="166"/>
      <c r="GV52" s="166"/>
      <c r="GW52" s="166"/>
      <c r="GX52" s="166"/>
      <c r="GY52" s="166"/>
      <c r="GZ52" s="166"/>
      <c r="HA52" s="166"/>
      <c r="HB52" s="166"/>
      <c r="HC52" s="166"/>
      <c r="HD52" s="166"/>
      <c r="HE52" s="166"/>
      <c r="HF52" s="166"/>
      <c r="HG52" s="166"/>
      <c r="HH52" s="166"/>
      <c r="HI52" s="166"/>
      <c r="HJ52" s="166"/>
      <c r="HK52" s="166"/>
      <c r="HL52" s="166"/>
      <c r="HM52" s="166"/>
      <c r="HN52" s="166"/>
      <c r="HO52" s="166"/>
      <c r="HP52" s="166"/>
      <c r="HQ52" s="166"/>
      <c r="HR52" s="166"/>
      <c r="HS52" s="166"/>
      <c r="HT52" s="166"/>
      <c r="HU52" s="166"/>
      <c r="HV52" s="166"/>
      <c r="HW52" s="166"/>
      <c r="HX52" s="166"/>
      <c r="HY52" s="166"/>
      <c r="HZ52" s="166"/>
      <c r="IA52" s="166"/>
      <c r="IB52" s="166"/>
      <c r="IC52" s="166"/>
      <c r="ID52" s="166"/>
      <c r="IE52" s="166"/>
      <c r="IF52" s="166"/>
      <c r="IG52" s="166"/>
      <c r="IH52" s="166"/>
      <c r="II52" s="166"/>
      <c r="IJ52" s="166"/>
      <c r="IK52" s="166"/>
      <c r="IL52" s="166"/>
      <c r="IM52" s="166"/>
      <c r="IN52" s="166"/>
      <c r="IO52" s="166"/>
      <c r="IP52" s="166"/>
      <c r="IQ52" s="166"/>
      <c r="IR52" s="166"/>
      <c r="IS52" s="166"/>
      <c r="IT52" s="166"/>
      <c r="IU52" s="166"/>
      <c r="IV52" s="166"/>
    </row>
    <row r="53" spans="1:256">
      <c r="D53" s="171" t="s">
        <v>2</v>
      </c>
      <c r="F53" s="172" t="s">
        <v>3</v>
      </c>
      <c r="G53" s="170"/>
      <c r="H53" s="172" t="s">
        <v>3</v>
      </c>
      <c r="I53" s="170"/>
      <c r="J53" s="172" t="s">
        <v>3</v>
      </c>
      <c r="K53" s="170"/>
      <c r="L53" s="172" t="s">
        <v>3</v>
      </c>
    </row>
    <row r="54" spans="1:256">
      <c r="D54" s="167"/>
      <c r="F54" s="165"/>
      <c r="H54" s="165"/>
      <c r="J54" s="165"/>
      <c r="L54" s="165"/>
    </row>
    <row r="55" spans="1:256">
      <c r="A55" s="173" t="s">
        <v>200</v>
      </c>
      <c r="F55" s="174"/>
      <c r="G55" s="175"/>
      <c r="H55" s="174"/>
      <c r="I55" s="175"/>
      <c r="J55" s="176"/>
      <c r="K55" s="175"/>
      <c r="L55" s="176"/>
    </row>
    <row r="56" spans="1:256">
      <c r="B56" s="159" t="s">
        <v>201</v>
      </c>
      <c r="F56" s="176">
        <v>-4540248</v>
      </c>
      <c r="G56" s="176">
        <v>0</v>
      </c>
      <c r="H56" s="176">
        <v>-18571244</v>
      </c>
      <c r="I56" s="177"/>
      <c r="J56" s="176">
        <v>-2256182</v>
      </c>
      <c r="K56" s="176" t="e">
        <v>#REF!</v>
      </c>
      <c r="L56" s="176">
        <v>-11036942</v>
      </c>
      <c r="N56" s="364"/>
      <c r="P56" s="190"/>
      <c r="Q56" s="190"/>
      <c r="S56" s="365"/>
      <c r="T56" s="366"/>
      <c r="U56" s="366"/>
    </row>
    <row r="57" spans="1:256">
      <c r="B57" s="159" t="s">
        <v>31</v>
      </c>
      <c r="F57" s="179">
        <v>-166331613</v>
      </c>
      <c r="G57" s="176">
        <v>0</v>
      </c>
      <c r="H57" s="179">
        <v>59863998</v>
      </c>
      <c r="I57" s="177"/>
      <c r="J57" s="179">
        <v>7339470</v>
      </c>
      <c r="K57" s="176" t="e">
        <v>#REF!</v>
      </c>
      <c r="L57" s="179">
        <v>42881030</v>
      </c>
      <c r="N57" s="364"/>
      <c r="O57" s="193"/>
      <c r="S57" s="365"/>
    </row>
    <row r="58" spans="1:256" ht="18.75" thickBot="1">
      <c r="F58" s="176"/>
      <c r="G58" s="177"/>
      <c r="H58" s="176"/>
      <c r="I58" s="177"/>
      <c r="J58" s="176"/>
      <c r="K58" s="177"/>
      <c r="L58" s="176"/>
      <c r="N58" s="367"/>
      <c r="S58" s="368"/>
    </row>
    <row r="59" spans="1:256" ht="18.75" thickTop="1">
      <c r="A59" s="196" t="s">
        <v>116</v>
      </c>
      <c r="D59" s="197"/>
      <c r="E59" s="166"/>
      <c r="F59" s="176">
        <v>164848528.03</v>
      </c>
      <c r="G59" s="176"/>
      <c r="H59" s="176">
        <v>3174843846</v>
      </c>
      <c r="I59" s="176"/>
      <c r="J59" s="176">
        <v>-247902716</v>
      </c>
      <c r="K59" s="176" t="e">
        <v>#REF!</v>
      </c>
      <c r="L59" s="176">
        <v>1650722474.3199999</v>
      </c>
    </row>
    <row r="60" spans="1:256">
      <c r="A60" s="166" t="s">
        <v>54</v>
      </c>
      <c r="D60" s="197"/>
      <c r="E60" s="166"/>
      <c r="F60" s="176">
        <v>67209747</v>
      </c>
      <c r="G60" s="176">
        <v>0</v>
      </c>
      <c r="H60" s="176">
        <v>140630637</v>
      </c>
      <c r="I60" s="176"/>
      <c r="J60" s="176">
        <v>393747291</v>
      </c>
      <c r="K60" s="176" t="e">
        <v>#REF!</v>
      </c>
      <c r="L60" s="176">
        <v>625248345</v>
      </c>
    </row>
    <row r="61" spans="1:256">
      <c r="A61" s="166" t="s">
        <v>202</v>
      </c>
      <c r="D61" s="197"/>
      <c r="E61" s="166"/>
      <c r="F61" s="176">
        <v>-910941441</v>
      </c>
      <c r="G61" s="176">
        <v>0</v>
      </c>
      <c r="H61" s="176">
        <v>-807498199</v>
      </c>
      <c r="I61" s="176"/>
      <c r="J61" s="176">
        <v>-860140818</v>
      </c>
      <c r="K61" s="176" t="e">
        <v>#REF!</v>
      </c>
      <c r="L61" s="176">
        <v>-811106797</v>
      </c>
    </row>
    <row r="62" spans="1:256">
      <c r="A62" s="166" t="s">
        <v>203</v>
      </c>
      <c r="D62" s="197">
        <v>10</v>
      </c>
      <c r="E62" s="166"/>
      <c r="F62" s="176">
        <v>724020604</v>
      </c>
      <c r="G62" s="176">
        <v>0</v>
      </c>
      <c r="H62" s="176">
        <v>1161582127</v>
      </c>
      <c r="I62" s="176"/>
      <c r="J62" s="176">
        <v>0</v>
      </c>
      <c r="K62" s="176" t="e">
        <v>#REF!</v>
      </c>
      <c r="L62" s="176">
        <v>1132506502</v>
      </c>
    </row>
    <row r="63" spans="1:256">
      <c r="A63" s="198" t="s">
        <v>204</v>
      </c>
      <c r="D63" s="167"/>
      <c r="E63" s="166"/>
      <c r="F63" s="176">
        <v>25957242</v>
      </c>
      <c r="G63" s="176">
        <v>0</v>
      </c>
      <c r="H63" s="176">
        <v>2117956</v>
      </c>
      <c r="I63" s="177"/>
      <c r="J63" s="176">
        <v>24062818</v>
      </c>
      <c r="K63" s="176" t="e">
        <v>#REF!</v>
      </c>
      <c r="L63" s="176">
        <v>0</v>
      </c>
    </row>
    <row r="64" spans="1:256">
      <c r="A64" s="198" t="s">
        <v>205</v>
      </c>
      <c r="D64" s="167"/>
      <c r="E64" s="166"/>
      <c r="F64" s="179">
        <v>-647627307</v>
      </c>
      <c r="G64" s="176">
        <v>0</v>
      </c>
      <c r="H64" s="179">
        <v>-151966875</v>
      </c>
      <c r="I64" s="177"/>
      <c r="J64" s="179">
        <v>-65579341</v>
      </c>
      <c r="K64" s="176" t="e">
        <v>#REF!</v>
      </c>
      <c r="L64" s="179">
        <v>-16306099</v>
      </c>
    </row>
    <row r="65" spans="1:12">
      <c r="C65" s="199"/>
      <c r="D65" s="167"/>
      <c r="E65" s="166"/>
      <c r="F65" s="176"/>
      <c r="G65" s="177"/>
      <c r="H65" s="176"/>
      <c r="I65" s="177"/>
      <c r="J65" s="176"/>
      <c r="K65" s="177"/>
      <c r="L65" s="176"/>
    </row>
    <row r="66" spans="1:12">
      <c r="A66" s="173" t="s">
        <v>117</v>
      </c>
      <c r="D66" s="200"/>
      <c r="F66" s="179">
        <v>-576532626.97000003</v>
      </c>
      <c r="G66" s="177"/>
      <c r="H66" s="179">
        <v>3519709492</v>
      </c>
      <c r="I66" s="177"/>
      <c r="J66" s="179">
        <v>-755812766</v>
      </c>
      <c r="K66" s="177"/>
      <c r="L66" s="179">
        <v>2581064425.3199997</v>
      </c>
    </row>
    <row r="67" spans="1:12">
      <c r="F67" s="176"/>
      <c r="H67" s="176"/>
      <c r="J67" s="176"/>
      <c r="L67" s="176"/>
    </row>
    <row r="68" spans="1:12">
      <c r="F68" s="176"/>
      <c r="H68" s="176"/>
      <c r="J68" s="176"/>
      <c r="L68" s="176"/>
    </row>
    <row r="69" spans="1:12">
      <c r="F69" s="176"/>
      <c r="H69" s="176"/>
      <c r="J69" s="176"/>
      <c r="L69" s="176"/>
    </row>
    <row r="70" spans="1:12">
      <c r="F70" s="176"/>
      <c r="H70" s="176"/>
      <c r="J70" s="176"/>
      <c r="L70" s="176"/>
    </row>
    <row r="71" spans="1:12">
      <c r="F71" s="176"/>
      <c r="H71" s="176"/>
      <c r="J71" s="176"/>
      <c r="L71" s="176"/>
    </row>
    <row r="72" spans="1:12">
      <c r="F72" s="176"/>
      <c r="H72" s="176"/>
      <c r="J72" s="176"/>
      <c r="L72" s="176"/>
    </row>
    <row r="73" spans="1:12">
      <c r="F73" s="176"/>
      <c r="H73" s="176"/>
      <c r="J73" s="176"/>
      <c r="L73" s="176"/>
    </row>
    <row r="74" spans="1:12">
      <c r="F74" s="176"/>
      <c r="H74" s="176"/>
      <c r="J74" s="176"/>
      <c r="L74" s="176"/>
    </row>
    <row r="75" spans="1:12">
      <c r="F75" s="176"/>
      <c r="H75" s="176"/>
      <c r="J75" s="176"/>
      <c r="L75" s="176"/>
    </row>
    <row r="76" spans="1:12">
      <c r="F76" s="176"/>
      <c r="H76" s="176"/>
      <c r="J76" s="176"/>
      <c r="L76" s="176"/>
    </row>
    <row r="77" spans="1:12">
      <c r="F77" s="176"/>
      <c r="H77" s="176"/>
      <c r="J77" s="176"/>
      <c r="L77" s="176"/>
    </row>
    <row r="78" spans="1:12">
      <c r="F78" s="176"/>
      <c r="H78" s="176"/>
      <c r="J78" s="176"/>
      <c r="L78" s="176"/>
    </row>
    <row r="79" spans="1:12">
      <c r="F79" s="176"/>
      <c r="H79" s="176"/>
      <c r="J79" s="176"/>
      <c r="L79" s="176"/>
    </row>
    <row r="80" spans="1:12">
      <c r="F80" s="176"/>
      <c r="H80" s="176"/>
      <c r="J80" s="176"/>
      <c r="L80" s="176"/>
    </row>
    <row r="81" spans="1:12">
      <c r="F81" s="176"/>
      <c r="H81" s="176"/>
      <c r="J81" s="176"/>
      <c r="L81" s="176"/>
    </row>
    <row r="82" spans="1:12">
      <c r="F82" s="176"/>
      <c r="H82" s="176"/>
      <c r="J82" s="176"/>
      <c r="L82" s="176"/>
    </row>
    <row r="83" spans="1:12">
      <c r="F83" s="176"/>
      <c r="H83" s="176"/>
      <c r="J83" s="176"/>
      <c r="L83" s="176"/>
    </row>
    <row r="84" spans="1:12">
      <c r="F84" s="176"/>
      <c r="H84" s="176"/>
      <c r="J84" s="176"/>
      <c r="L84" s="176"/>
    </row>
    <row r="85" spans="1:12">
      <c r="F85" s="176"/>
      <c r="H85" s="176"/>
      <c r="J85" s="176"/>
      <c r="L85" s="176"/>
    </row>
    <row r="86" spans="1:12">
      <c r="F86" s="176"/>
      <c r="H86" s="176"/>
      <c r="J86" s="176"/>
      <c r="L86" s="176"/>
    </row>
    <row r="87" spans="1:12">
      <c r="F87" s="176"/>
      <c r="H87" s="176"/>
      <c r="J87" s="176"/>
      <c r="L87" s="176"/>
    </row>
    <row r="88" spans="1:12">
      <c r="F88" s="176"/>
      <c r="H88" s="176"/>
      <c r="J88" s="176"/>
      <c r="L88" s="176"/>
    </row>
    <row r="89" spans="1:12">
      <c r="F89" s="176"/>
      <c r="H89" s="176"/>
      <c r="J89" s="176"/>
      <c r="L89" s="176"/>
    </row>
    <row r="90" spans="1:12">
      <c r="F90" s="176"/>
      <c r="H90" s="176"/>
      <c r="J90" s="176"/>
      <c r="L90" s="176"/>
    </row>
    <row r="91" spans="1:12">
      <c r="F91" s="176"/>
      <c r="H91" s="176"/>
      <c r="J91" s="176"/>
      <c r="L91" s="176"/>
    </row>
    <row r="92" spans="1:12" ht="21.95" customHeight="1">
      <c r="A92" s="185" t="s">
        <v>199</v>
      </c>
      <c r="B92" s="185"/>
      <c r="C92" s="185"/>
      <c r="D92" s="186"/>
      <c r="E92" s="185"/>
      <c r="F92" s="187"/>
      <c r="G92" s="188"/>
      <c r="H92" s="187"/>
      <c r="I92" s="188"/>
      <c r="J92" s="187"/>
      <c r="K92" s="188"/>
      <c r="L92" s="187"/>
    </row>
    <row r="93" spans="1:12">
      <c r="A93" s="155" t="s">
        <v>171</v>
      </c>
      <c r="B93" s="156"/>
      <c r="C93" s="156"/>
      <c r="D93" s="156"/>
      <c r="E93" s="156"/>
      <c r="F93" s="157"/>
      <c r="G93" s="158"/>
      <c r="H93" s="157"/>
      <c r="I93" s="158"/>
      <c r="J93" s="157"/>
      <c r="K93" s="158"/>
      <c r="L93" s="157"/>
    </row>
    <row r="94" spans="1:12">
      <c r="A94" s="155" t="s">
        <v>206</v>
      </c>
      <c r="B94" s="156"/>
      <c r="C94" s="156"/>
      <c r="D94" s="156"/>
      <c r="E94" s="156"/>
      <c r="F94" s="157"/>
      <c r="G94" s="158"/>
      <c r="H94" s="157"/>
      <c r="I94" s="158"/>
      <c r="J94" s="157"/>
      <c r="K94" s="158"/>
      <c r="L94" s="157"/>
    </row>
    <row r="95" spans="1:12">
      <c r="A95" s="160" t="s">
        <v>157</v>
      </c>
      <c r="B95" s="161"/>
      <c r="C95" s="161"/>
      <c r="D95" s="161"/>
      <c r="E95" s="161"/>
      <c r="F95" s="162"/>
      <c r="G95" s="162"/>
      <c r="H95" s="162"/>
      <c r="I95" s="162"/>
      <c r="J95" s="162"/>
      <c r="K95" s="162"/>
      <c r="L95" s="162"/>
    </row>
    <row r="96" spans="1:12">
      <c r="C96" s="159" t="s">
        <v>45</v>
      </c>
    </row>
    <row r="97" spans="1:256">
      <c r="A97" s="166"/>
      <c r="B97" s="166"/>
      <c r="C97" s="166"/>
      <c r="D97" s="167"/>
      <c r="E97" s="166"/>
      <c r="F97" s="623" t="str">
        <f t="shared" ref="F97" si="2">$F$5</f>
        <v>งบการเงินรวม</v>
      </c>
      <c r="G97" s="623"/>
      <c r="H97" s="623"/>
      <c r="I97" s="168"/>
      <c r="J97" s="623" t="str">
        <f t="shared" ref="J97" si="3">$J$5</f>
        <v>งบการเงินเฉพาะกิจการ</v>
      </c>
      <c r="K97" s="623"/>
      <c r="L97" s="623"/>
      <c r="M97" s="166"/>
      <c r="N97" s="166"/>
      <c r="O97" s="166"/>
      <c r="P97" s="166"/>
      <c r="Q97" s="166"/>
      <c r="R97" s="166"/>
      <c r="S97" s="166"/>
      <c r="T97" s="166"/>
      <c r="U97" s="166"/>
      <c r="V97" s="166"/>
      <c r="W97" s="166"/>
      <c r="X97" s="166"/>
      <c r="Y97" s="166"/>
      <c r="Z97" s="166"/>
      <c r="AA97" s="166"/>
      <c r="AB97" s="166"/>
      <c r="AC97" s="166"/>
      <c r="AD97" s="166"/>
      <c r="AE97" s="166"/>
      <c r="AF97" s="166"/>
      <c r="AG97" s="166"/>
      <c r="AH97" s="166"/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  <c r="BI97" s="166"/>
      <c r="BJ97" s="166"/>
      <c r="BK97" s="166"/>
      <c r="BL97" s="166"/>
      <c r="BM97" s="166"/>
      <c r="BN97" s="166"/>
      <c r="BO97" s="166"/>
      <c r="BP97" s="166"/>
      <c r="BQ97" s="166"/>
      <c r="BR97" s="166"/>
      <c r="BS97" s="166"/>
      <c r="BT97" s="166"/>
      <c r="BU97" s="166"/>
      <c r="BV97" s="166"/>
      <c r="BW97" s="166"/>
      <c r="BX97" s="166"/>
      <c r="BY97" s="166"/>
      <c r="BZ97" s="166"/>
      <c r="CA97" s="166"/>
      <c r="CB97" s="166"/>
      <c r="CC97" s="166"/>
      <c r="CD97" s="166"/>
      <c r="CE97" s="166"/>
      <c r="CF97" s="166"/>
      <c r="CG97" s="166"/>
      <c r="CH97" s="166"/>
      <c r="CI97" s="166"/>
      <c r="CJ97" s="166"/>
      <c r="CK97" s="166"/>
      <c r="CL97" s="166"/>
      <c r="CM97" s="166"/>
      <c r="CN97" s="166"/>
      <c r="CO97" s="166"/>
      <c r="CP97" s="166"/>
      <c r="CQ97" s="166"/>
      <c r="CR97" s="166"/>
      <c r="CS97" s="166"/>
      <c r="CT97" s="166"/>
      <c r="CU97" s="166"/>
      <c r="CV97" s="166"/>
      <c r="CW97" s="166"/>
      <c r="CX97" s="166"/>
      <c r="CY97" s="166"/>
      <c r="CZ97" s="166"/>
      <c r="DA97" s="166"/>
      <c r="DB97" s="166"/>
      <c r="DC97" s="166"/>
      <c r="DD97" s="166"/>
      <c r="DE97" s="166"/>
      <c r="DF97" s="166"/>
      <c r="DG97" s="166"/>
      <c r="DH97" s="166"/>
      <c r="DI97" s="166"/>
      <c r="DJ97" s="166"/>
      <c r="DK97" s="166"/>
      <c r="DL97" s="166"/>
      <c r="DM97" s="166"/>
      <c r="DN97" s="166"/>
      <c r="DO97" s="166"/>
      <c r="DP97" s="166"/>
      <c r="DQ97" s="166"/>
      <c r="DR97" s="166"/>
      <c r="DS97" s="166"/>
      <c r="DT97" s="166"/>
      <c r="DU97" s="166"/>
      <c r="DV97" s="166"/>
      <c r="DW97" s="166"/>
      <c r="DX97" s="166"/>
      <c r="DY97" s="166"/>
      <c r="DZ97" s="166"/>
      <c r="EA97" s="166"/>
      <c r="EB97" s="166"/>
      <c r="EC97" s="166"/>
      <c r="ED97" s="166"/>
      <c r="EE97" s="166"/>
      <c r="EF97" s="166"/>
      <c r="EG97" s="166"/>
      <c r="EH97" s="166"/>
      <c r="EI97" s="166"/>
      <c r="EJ97" s="166"/>
      <c r="EK97" s="166"/>
      <c r="EL97" s="166"/>
      <c r="EM97" s="166"/>
      <c r="EN97" s="166"/>
      <c r="EO97" s="166"/>
      <c r="EP97" s="166"/>
      <c r="EQ97" s="166"/>
      <c r="ER97" s="166"/>
      <c r="ES97" s="166"/>
      <c r="ET97" s="166"/>
      <c r="EU97" s="166"/>
      <c r="EV97" s="166"/>
      <c r="EW97" s="166"/>
      <c r="EX97" s="166"/>
      <c r="EY97" s="166"/>
      <c r="EZ97" s="166"/>
      <c r="FA97" s="166"/>
      <c r="FB97" s="166"/>
      <c r="FC97" s="166"/>
      <c r="FD97" s="166"/>
      <c r="FE97" s="166"/>
      <c r="FF97" s="166"/>
      <c r="FG97" s="166"/>
      <c r="FH97" s="166"/>
      <c r="FI97" s="166"/>
      <c r="FJ97" s="166"/>
      <c r="FK97" s="166"/>
      <c r="FL97" s="166"/>
      <c r="FM97" s="166"/>
      <c r="FN97" s="166"/>
      <c r="FO97" s="166"/>
      <c r="FP97" s="166"/>
      <c r="FQ97" s="166"/>
      <c r="FR97" s="166"/>
      <c r="FS97" s="166"/>
      <c r="FT97" s="166"/>
      <c r="FU97" s="166"/>
      <c r="FV97" s="166"/>
      <c r="FW97" s="166"/>
      <c r="FX97" s="166"/>
      <c r="FY97" s="166"/>
      <c r="FZ97" s="166"/>
      <c r="GA97" s="166"/>
      <c r="GB97" s="166"/>
      <c r="GC97" s="166"/>
      <c r="GD97" s="166"/>
      <c r="GE97" s="166"/>
      <c r="GF97" s="166"/>
      <c r="GG97" s="166"/>
      <c r="GH97" s="166"/>
      <c r="GI97" s="166"/>
      <c r="GJ97" s="166"/>
      <c r="GK97" s="166"/>
      <c r="GL97" s="166"/>
      <c r="GM97" s="166"/>
      <c r="GN97" s="166"/>
      <c r="GO97" s="166"/>
      <c r="GP97" s="166"/>
      <c r="GQ97" s="166"/>
      <c r="GR97" s="166"/>
      <c r="GS97" s="166"/>
      <c r="GT97" s="166"/>
      <c r="GU97" s="166"/>
      <c r="GV97" s="166"/>
      <c r="GW97" s="166"/>
      <c r="GX97" s="166"/>
      <c r="GY97" s="166"/>
      <c r="GZ97" s="166"/>
      <c r="HA97" s="166"/>
      <c r="HB97" s="166"/>
      <c r="HC97" s="166"/>
      <c r="HD97" s="166"/>
      <c r="HE97" s="166"/>
      <c r="HF97" s="166"/>
      <c r="HG97" s="166"/>
      <c r="HH97" s="166"/>
      <c r="HI97" s="166"/>
      <c r="HJ97" s="166"/>
      <c r="HK97" s="166"/>
      <c r="HL97" s="166"/>
      <c r="HM97" s="166"/>
      <c r="HN97" s="166"/>
      <c r="HO97" s="166"/>
      <c r="HP97" s="166"/>
      <c r="HQ97" s="166"/>
      <c r="HR97" s="166"/>
      <c r="HS97" s="166"/>
      <c r="HT97" s="166"/>
      <c r="HU97" s="166"/>
      <c r="HV97" s="166"/>
      <c r="HW97" s="166"/>
      <c r="HX97" s="166"/>
      <c r="HY97" s="166"/>
      <c r="HZ97" s="166"/>
      <c r="IA97" s="166"/>
      <c r="IB97" s="166"/>
      <c r="IC97" s="166"/>
      <c r="ID97" s="166"/>
      <c r="IE97" s="166"/>
      <c r="IF97" s="166"/>
      <c r="IG97" s="166"/>
      <c r="IH97" s="166"/>
      <c r="II97" s="166"/>
      <c r="IJ97" s="166"/>
      <c r="IK97" s="166"/>
      <c r="IL97" s="166"/>
      <c r="IM97" s="166"/>
      <c r="IN97" s="166"/>
      <c r="IO97" s="166"/>
      <c r="IP97" s="166"/>
      <c r="IQ97" s="166"/>
      <c r="IR97" s="166"/>
      <c r="IS97" s="166"/>
      <c r="IT97" s="166"/>
      <c r="IU97" s="166"/>
      <c r="IV97" s="166"/>
    </row>
    <row r="98" spans="1:256">
      <c r="A98" s="166"/>
      <c r="B98" s="166"/>
      <c r="C98" s="166"/>
      <c r="D98" s="167"/>
      <c r="E98" s="166"/>
      <c r="F98" s="169" t="s">
        <v>158</v>
      </c>
      <c r="G98" s="170"/>
      <c r="H98" s="169" t="s">
        <v>1</v>
      </c>
      <c r="I98" s="170"/>
      <c r="J98" s="169" t="s">
        <v>158</v>
      </c>
      <c r="K98" s="170"/>
      <c r="L98" s="169" t="s">
        <v>1</v>
      </c>
      <c r="M98" s="166"/>
      <c r="N98" s="166"/>
      <c r="O98" s="166"/>
      <c r="P98" s="166"/>
      <c r="Q98" s="166"/>
      <c r="R98" s="166"/>
      <c r="S98" s="166"/>
      <c r="T98" s="166"/>
      <c r="U98" s="166"/>
      <c r="V98" s="166"/>
      <c r="W98" s="166"/>
      <c r="X98" s="166"/>
      <c r="Y98" s="166"/>
      <c r="Z98" s="166"/>
      <c r="AA98" s="166"/>
      <c r="AB98" s="166"/>
      <c r="AC98" s="166"/>
      <c r="AD98" s="166"/>
      <c r="AE98" s="166"/>
      <c r="AF98" s="166"/>
      <c r="AG98" s="166"/>
      <c r="AH98" s="166"/>
      <c r="AI98" s="166"/>
      <c r="AJ98" s="166"/>
      <c r="AK98" s="166"/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  <c r="BI98" s="166"/>
      <c r="BJ98" s="166"/>
      <c r="BK98" s="166"/>
      <c r="BL98" s="166"/>
      <c r="BM98" s="166"/>
      <c r="BN98" s="166"/>
      <c r="BO98" s="166"/>
      <c r="BP98" s="166"/>
      <c r="BQ98" s="166"/>
      <c r="BR98" s="166"/>
      <c r="BS98" s="166"/>
      <c r="BT98" s="166"/>
      <c r="BU98" s="166"/>
      <c r="BV98" s="166"/>
      <c r="BW98" s="166"/>
      <c r="BX98" s="166"/>
      <c r="BY98" s="166"/>
      <c r="BZ98" s="166"/>
      <c r="CA98" s="166"/>
      <c r="CB98" s="166"/>
      <c r="CC98" s="166"/>
      <c r="CD98" s="166"/>
      <c r="CE98" s="166"/>
      <c r="CF98" s="166"/>
      <c r="CG98" s="166"/>
      <c r="CH98" s="166"/>
      <c r="CI98" s="166"/>
      <c r="CJ98" s="166"/>
      <c r="CK98" s="166"/>
      <c r="CL98" s="166"/>
      <c r="CM98" s="166"/>
      <c r="CN98" s="166"/>
      <c r="CO98" s="166"/>
      <c r="CP98" s="166"/>
      <c r="CQ98" s="166"/>
      <c r="CR98" s="166"/>
      <c r="CS98" s="166"/>
      <c r="CT98" s="166"/>
      <c r="CU98" s="166"/>
      <c r="CV98" s="166"/>
      <c r="CW98" s="166"/>
      <c r="CX98" s="166"/>
      <c r="CY98" s="166"/>
      <c r="CZ98" s="166"/>
      <c r="DA98" s="166"/>
      <c r="DB98" s="166"/>
      <c r="DC98" s="166"/>
      <c r="DD98" s="166"/>
      <c r="DE98" s="166"/>
      <c r="DF98" s="166"/>
      <c r="DG98" s="166"/>
      <c r="DH98" s="166"/>
      <c r="DI98" s="166"/>
      <c r="DJ98" s="166"/>
      <c r="DK98" s="166"/>
      <c r="DL98" s="166"/>
      <c r="DM98" s="166"/>
      <c r="DN98" s="166"/>
      <c r="DO98" s="166"/>
      <c r="DP98" s="166"/>
      <c r="DQ98" s="166"/>
      <c r="DR98" s="166"/>
      <c r="DS98" s="166"/>
      <c r="DT98" s="166"/>
      <c r="DU98" s="166"/>
      <c r="DV98" s="166"/>
      <c r="DW98" s="166"/>
      <c r="DX98" s="166"/>
      <c r="DY98" s="166"/>
      <c r="DZ98" s="166"/>
      <c r="EA98" s="166"/>
      <c r="EB98" s="166"/>
      <c r="EC98" s="166"/>
      <c r="ED98" s="166"/>
      <c r="EE98" s="166"/>
      <c r="EF98" s="166"/>
      <c r="EG98" s="166"/>
      <c r="EH98" s="166"/>
      <c r="EI98" s="166"/>
      <c r="EJ98" s="166"/>
      <c r="EK98" s="166"/>
      <c r="EL98" s="166"/>
      <c r="EM98" s="166"/>
      <c r="EN98" s="166"/>
      <c r="EO98" s="166"/>
      <c r="EP98" s="166"/>
      <c r="EQ98" s="166"/>
      <c r="ER98" s="166"/>
      <c r="ES98" s="166"/>
      <c r="ET98" s="166"/>
      <c r="EU98" s="166"/>
      <c r="EV98" s="166"/>
      <c r="EW98" s="166"/>
      <c r="EX98" s="166"/>
      <c r="EY98" s="166"/>
      <c r="EZ98" s="166"/>
      <c r="FA98" s="166"/>
      <c r="FB98" s="166"/>
      <c r="FC98" s="166"/>
      <c r="FD98" s="166"/>
      <c r="FE98" s="166"/>
      <c r="FF98" s="166"/>
      <c r="FG98" s="166"/>
      <c r="FH98" s="166"/>
      <c r="FI98" s="166"/>
      <c r="FJ98" s="166"/>
      <c r="FK98" s="166"/>
      <c r="FL98" s="166"/>
      <c r="FM98" s="166"/>
      <c r="FN98" s="166"/>
      <c r="FO98" s="166"/>
      <c r="FP98" s="166"/>
      <c r="FQ98" s="166"/>
      <c r="FR98" s="166"/>
      <c r="FS98" s="166"/>
      <c r="FT98" s="166"/>
      <c r="FU98" s="166"/>
      <c r="FV98" s="166"/>
      <c r="FW98" s="166"/>
      <c r="FX98" s="166"/>
      <c r="FY98" s="166"/>
      <c r="FZ98" s="166"/>
      <c r="GA98" s="166"/>
      <c r="GB98" s="166"/>
      <c r="GC98" s="166"/>
      <c r="GD98" s="166"/>
      <c r="GE98" s="166"/>
      <c r="GF98" s="166"/>
      <c r="GG98" s="166"/>
      <c r="GH98" s="166"/>
      <c r="GI98" s="166"/>
      <c r="GJ98" s="166"/>
      <c r="GK98" s="166"/>
      <c r="GL98" s="166"/>
      <c r="GM98" s="166"/>
      <c r="GN98" s="166"/>
      <c r="GO98" s="166"/>
      <c r="GP98" s="166"/>
      <c r="GQ98" s="166"/>
      <c r="GR98" s="166"/>
      <c r="GS98" s="166"/>
      <c r="GT98" s="166"/>
      <c r="GU98" s="166"/>
      <c r="GV98" s="166"/>
      <c r="GW98" s="166"/>
      <c r="GX98" s="166"/>
      <c r="GY98" s="166"/>
      <c r="GZ98" s="166"/>
      <c r="HA98" s="166"/>
      <c r="HB98" s="166"/>
      <c r="HC98" s="166"/>
      <c r="HD98" s="166"/>
      <c r="HE98" s="166"/>
      <c r="HF98" s="166"/>
      <c r="HG98" s="166"/>
      <c r="HH98" s="166"/>
      <c r="HI98" s="166"/>
      <c r="HJ98" s="166"/>
      <c r="HK98" s="166"/>
      <c r="HL98" s="166"/>
      <c r="HM98" s="166"/>
      <c r="HN98" s="166"/>
      <c r="HO98" s="166"/>
      <c r="HP98" s="166"/>
      <c r="HQ98" s="166"/>
      <c r="HR98" s="166"/>
      <c r="HS98" s="166"/>
      <c r="HT98" s="166"/>
      <c r="HU98" s="166"/>
      <c r="HV98" s="166"/>
      <c r="HW98" s="166"/>
      <c r="HX98" s="166"/>
      <c r="HY98" s="166"/>
      <c r="HZ98" s="166"/>
      <c r="IA98" s="166"/>
      <c r="IB98" s="166"/>
      <c r="IC98" s="166"/>
      <c r="ID98" s="166"/>
      <c r="IE98" s="166"/>
      <c r="IF98" s="166"/>
      <c r="IG98" s="166"/>
      <c r="IH98" s="166"/>
      <c r="II98" s="166"/>
      <c r="IJ98" s="166"/>
      <c r="IK98" s="166"/>
      <c r="IL98" s="166"/>
      <c r="IM98" s="166"/>
      <c r="IN98" s="166"/>
      <c r="IO98" s="166"/>
      <c r="IP98" s="166"/>
      <c r="IQ98" s="166"/>
      <c r="IR98" s="166"/>
      <c r="IS98" s="166"/>
      <c r="IT98" s="166"/>
      <c r="IU98" s="166"/>
      <c r="IV98" s="166"/>
    </row>
    <row r="99" spans="1:256">
      <c r="D99" s="171" t="s">
        <v>2</v>
      </c>
      <c r="F99" s="172" t="s">
        <v>3</v>
      </c>
      <c r="G99" s="170"/>
      <c r="H99" s="172" t="s">
        <v>3</v>
      </c>
      <c r="I99" s="170"/>
      <c r="J99" s="172" t="s">
        <v>3</v>
      </c>
      <c r="K99" s="170"/>
      <c r="L99" s="172" t="s">
        <v>3</v>
      </c>
    </row>
    <row r="100" spans="1:256">
      <c r="D100" s="167"/>
      <c r="F100" s="165"/>
      <c r="H100" s="165"/>
      <c r="J100" s="165"/>
      <c r="L100" s="165"/>
    </row>
    <row r="101" spans="1:256">
      <c r="A101" s="173" t="s">
        <v>118</v>
      </c>
      <c r="E101" s="201"/>
      <c r="F101" s="174"/>
      <c r="G101" s="175"/>
      <c r="H101" s="174"/>
      <c r="I101" s="175"/>
      <c r="J101" s="174"/>
      <c r="K101" s="175"/>
      <c r="L101" s="174"/>
    </row>
    <row r="102" spans="1:256">
      <c r="A102" s="159" t="s">
        <v>207</v>
      </c>
      <c r="E102" s="201"/>
      <c r="F102" s="176">
        <v>0</v>
      </c>
      <c r="G102" s="176">
        <v>0</v>
      </c>
      <c r="H102" s="176">
        <v>-1900000000</v>
      </c>
      <c r="I102" s="175"/>
      <c r="J102" s="174">
        <v>0</v>
      </c>
      <c r="K102" s="176" t="e">
        <v>#REF!</v>
      </c>
      <c r="L102" s="176">
        <v>-1900000000</v>
      </c>
    </row>
    <row r="103" spans="1:256">
      <c r="A103" s="159" t="s">
        <v>208</v>
      </c>
      <c r="E103" s="201"/>
      <c r="F103" s="176">
        <v>-854044910</v>
      </c>
      <c r="G103" s="176"/>
      <c r="H103" s="176">
        <v>-2560000000</v>
      </c>
      <c r="I103" s="175"/>
      <c r="J103" s="174">
        <v>-854044910</v>
      </c>
      <c r="K103" s="176"/>
      <c r="L103" s="176">
        <v>-2560000000</v>
      </c>
    </row>
    <row r="104" spans="1:256">
      <c r="A104" s="159" t="s">
        <v>209</v>
      </c>
      <c r="E104" s="201"/>
      <c r="F104" s="176">
        <v>0</v>
      </c>
      <c r="G104" s="176"/>
      <c r="H104" s="176">
        <v>1906504139</v>
      </c>
      <c r="I104" s="175"/>
      <c r="J104" s="176">
        <v>0</v>
      </c>
      <c r="K104" s="176"/>
      <c r="L104" s="176">
        <v>1906504139</v>
      </c>
    </row>
    <row r="105" spans="1:256">
      <c r="A105" s="159" t="s">
        <v>146</v>
      </c>
      <c r="E105" s="201"/>
      <c r="F105" s="176">
        <v>1469125257</v>
      </c>
      <c r="G105" s="176">
        <v>0</v>
      </c>
      <c r="H105" s="176">
        <v>1102867663</v>
      </c>
      <c r="I105" s="175"/>
      <c r="J105" s="176">
        <v>1469125257</v>
      </c>
      <c r="K105" s="176" t="e">
        <v>#REF!</v>
      </c>
      <c r="L105" s="176">
        <v>1102867663</v>
      </c>
    </row>
    <row r="106" spans="1:256">
      <c r="A106" s="159" t="s">
        <v>119</v>
      </c>
      <c r="D106" s="202"/>
      <c r="E106" s="203"/>
      <c r="F106" s="176">
        <v>0</v>
      </c>
      <c r="G106" s="176">
        <v>0</v>
      </c>
      <c r="H106" s="176">
        <v>195000</v>
      </c>
      <c r="I106" s="175"/>
      <c r="J106" s="174">
        <v>0</v>
      </c>
      <c r="K106" s="176" t="e">
        <v>#REF!</v>
      </c>
      <c r="L106" s="174">
        <v>0</v>
      </c>
    </row>
    <row r="107" spans="1:256">
      <c r="A107" s="159" t="s">
        <v>120</v>
      </c>
      <c r="D107" s="202"/>
      <c r="E107" s="203"/>
      <c r="F107" s="176">
        <v>-18199000000</v>
      </c>
      <c r="G107" s="176">
        <v>0</v>
      </c>
      <c r="H107" s="176">
        <v>0</v>
      </c>
      <c r="I107" s="177"/>
      <c r="J107" s="174">
        <v>-30052305541</v>
      </c>
      <c r="K107" s="176" t="e">
        <v>#REF!</v>
      </c>
      <c r="L107" s="174">
        <v>-2828600000</v>
      </c>
    </row>
    <row r="108" spans="1:256">
      <c r="A108" s="159" t="s">
        <v>121</v>
      </c>
      <c r="D108" s="202"/>
      <c r="E108" s="203"/>
      <c r="F108" s="176">
        <v>1100000000</v>
      </c>
      <c r="G108" s="176">
        <v>0</v>
      </c>
      <c r="H108" s="176">
        <v>0</v>
      </c>
      <c r="I108" s="177"/>
      <c r="J108" s="174">
        <v>19087214531</v>
      </c>
      <c r="K108" s="176" t="e">
        <v>#REF!</v>
      </c>
      <c r="L108" s="174">
        <v>2010600000</v>
      </c>
    </row>
    <row r="109" spans="1:256">
      <c r="A109" s="181" t="s">
        <v>122</v>
      </c>
      <c r="D109" s="163">
        <v>10</v>
      </c>
      <c r="E109" s="203"/>
      <c r="F109" s="176">
        <v>-731180405</v>
      </c>
      <c r="G109" s="176">
        <v>0</v>
      </c>
      <c r="H109" s="176">
        <v>-325534528</v>
      </c>
      <c r="I109" s="177"/>
      <c r="J109" s="174">
        <v>0</v>
      </c>
      <c r="K109" s="176" t="e">
        <v>#REF!</v>
      </c>
      <c r="L109" s="174">
        <v>0</v>
      </c>
    </row>
    <row r="110" spans="1:256">
      <c r="A110" s="181" t="s">
        <v>210</v>
      </c>
      <c r="E110" s="203"/>
      <c r="F110" s="176">
        <v>36719999</v>
      </c>
      <c r="G110" s="176">
        <v>0</v>
      </c>
      <c r="H110" s="176">
        <v>0</v>
      </c>
      <c r="I110" s="177"/>
      <c r="J110" s="174">
        <v>0</v>
      </c>
      <c r="K110" s="176" t="e">
        <v>#REF!</v>
      </c>
      <c r="L110" s="174">
        <v>0</v>
      </c>
    </row>
    <row r="111" spans="1:256">
      <c r="A111" s="159" t="s">
        <v>211</v>
      </c>
      <c r="E111" s="201"/>
      <c r="F111" s="176">
        <v>0</v>
      </c>
      <c r="G111" s="176">
        <v>0</v>
      </c>
      <c r="H111" s="176">
        <v>0</v>
      </c>
      <c r="I111" s="175"/>
      <c r="J111" s="174">
        <v>-2005902623</v>
      </c>
      <c r="K111" s="176" t="e">
        <v>#REF!</v>
      </c>
      <c r="L111" s="174">
        <v>-843555224</v>
      </c>
    </row>
    <row r="112" spans="1:256">
      <c r="A112" s="181" t="s">
        <v>212</v>
      </c>
      <c r="E112" s="203"/>
      <c r="F112" s="176">
        <v>0</v>
      </c>
      <c r="G112" s="176">
        <v>0</v>
      </c>
      <c r="H112" s="176">
        <v>2818619734</v>
      </c>
      <c r="I112" s="177"/>
      <c r="J112" s="174">
        <v>0</v>
      </c>
      <c r="K112" s="176" t="e">
        <v>#REF!</v>
      </c>
      <c r="L112" s="174">
        <v>2391149649</v>
      </c>
    </row>
    <row r="113" spans="1:12">
      <c r="A113" s="181" t="s">
        <v>213</v>
      </c>
      <c r="E113" s="203"/>
      <c r="F113" s="176">
        <v>7323555</v>
      </c>
      <c r="G113" s="176">
        <v>0</v>
      </c>
      <c r="H113" s="176">
        <v>0</v>
      </c>
      <c r="I113" s="177"/>
      <c r="J113" s="174">
        <v>7323555</v>
      </c>
      <c r="K113" s="176" t="e">
        <v>#REF!</v>
      </c>
      <c r="L113" s="174">
        <v>0</v>
      </c>
    </row>
    <row r="114" spans="1:12">
      <c r="A114" s="181" t="s">
        <v>214</v>
      </c>
      <c r="C114" s="181"/>
      <c r="D114" s="163">
        <v>10</v>
      </c>
      <c r="E114" s="203"/>
      <c r="F114" s="176">
        <v>-69325013</v>
      </c>
      <c r="G114" s="176">
        <v>0</v>
      </c>
      <c r="H114" s="176">
        <v>0</v>
      </c>
      <c r="I114" s="177"/>
      <c r="J114" s="174">
        <v>0</v>
      </c>
      <c r="K114" s="176" t="e">
        <v>#REF!</v>
      </c>
      <c r="L114" s="174">
        <v>0</v>
      </c>
    </row>
    <row r="115" spans="1:12">
      <c r="A115" s="181" t="s">
        <v>215</v>
      </c>
      <c r="C115" s="181"/>
      <c r="E115" s="203"/>
      <c r="F115" s="176">
        <v>1274998</v>
      </c>
      <c r="G115" s="176">
        <v>0</v>
      </c>
      <c r="H115" s="176">
        <v>0</v>
      </c>
      <c r="I115" s="177"/>
      <c r="J115" s="164">
        <v>0</v>
      </c>
      <c r="K115" s="204">
        <v>1</v>
      </c>
      <c r="L115" s="164">
        <v>0</v>
      </c>
    </row>
    <row r="116" spans="1:12">
      <c r="A116" s="159" t="s">
        <v>216</v>
      </c>
      <c r="E116" s="203"/>
      <c r="F116" s="176">
        <v>0</v>
      </c>
      <c r="G116" s="176">
        <v>0</v>
      </c>
      <c r="H116" s="176">
        <v>0</v>
      </c>
      <c r="I116" s="177"/>
      <c r="J116" s="174">
        <v>4618931391</v>
      </c>
      <c r="K116" s="176" t="e">
        <v>#REF!</v>
      </c>
      <c r="L116" s="174">
        <v>1774649150</v>
      </c>
    </row>
    <row r="117" spans="1:12">
      <c r="A117" s="159" t="s">
        <v>123</v>
      </c>
      <c r="E117" s="203"/>
      <c r="F117" s="176">
        <v>27328208</v>
      </c>
      <c r="G117" s="176">
        <v>0</v>
      </c>
      <c r="H117" s="176">
        <v>4803535</v>
      </c>
      <c r="I117" s="177"/>
      <c r="J117" s="174">
        <v>27456</v>
      </c>
      <c r="K117" s="176" t="e">
        <v>#REF!</v>
      </c>
      <c r="L117" s="174">
        <v>3567</v>
      </c>
    </row>
    <row r="118" spans="1:12">
      <c r="A118" s="159" t="s">
        <v>217</v>
      </c>
      <c r="E118" s="203"/>
      <c r="F118" s="176">
        <v>8171827449.4300003</v>
      </c>
      <c r="G118" s="176">
        <v>0</v>
      </c>
      <c r="H118" s="176">
        <v>0</v>
      </c>
      <c r="I118" s="177"/>
      <c r="J118" s="174">
        <v>1093312394.1099999</v>
      </c>
      <c r="K118" s="176" t="e">
        <v>#REF!</v>
      </c>
      <c r="L118" s="174">
        <v>0</v>
      </c>
    </row>
    <row r="119" spans="1:12">
      <c r="A119" s="159" t="s">
        <v>218</v>
      </c>
      <c r="E119" s="203"/>
      <c r="F119" s="176">
        <v>1519253429.7238879</v>
      </c>
      <c r="G119" s="176"/>
      <c r="H119" s="176">
        <v>0</v>
      </c>
      <c r="I119" s="177"/>
      <c r="J119" s="174">
        <v>96689280.469999999</v>
      </c>
      <c r="K119" s="176"/>
      <c r="L119" s="174">
        <v>0</v>
      </c>
    </row>
    <row r="120" spans="1:12">
      <c r="A120" s="159" t="s">
        <v>124</v>
      </c>
      <c r="E120" s="203"/>
      <c r="F120" s="176">
        <v>0</v>
      </c>
      <c r="G120" s="176">
        <v>0</v>
      </c>
      <c r="H120" s="176">
        <v>33500000</v>
      </c>
      <c r="I120" s="177"/>
      <c r="J120" s="174">
        <v>0</v>
      </c>
      <c r="K120" s="176" t="e">
        <v>#REF!</v>
      </c>
      <c r="L120" s="174">
        <v>33500000</v>
      </c>
    </row>
    <row r="121" spans="1:12">
      <c r="A121" s="159" t="s">
        <v>125</v>
      </c>
      <c r="D121" s="163">
        <v>12</v>
      </c>
      <c r="E121" s="203"/>
      <c r="F121" s="176">
        <v>-21717957</v>
      </c>
      <c r="G121" s="176">
        <v>0</v>
      </c>
      <c r="H121" s="176">
        <v>-33021661</v>
      </c>
      <c r="I121" s="177"/>
      <c r="J121" s="174">
        <v>0</v>
      </c>
      <c r="K121" s="176" t="e">
        <v>#REF!</v>
      </c>
      <c r="L121" s="174">
        <v>-695000</v>
      </c>
    </row>
    <row r="122" spans="1:12">
      <c r="A122" s="159" t="s">
        <v>126</v>
      </c>
      <c r="E122" s="203"/>
      <c r="F122" s="176">
        <v>2742466</v>
      </c>
      <c r="G122" s="176">
        <v>0</v>
      </c>
      <c r="H122" s="176">
        <v>124013178</v>
      </c>
      <c r="I122" s="177"/>
      <c r="J122" s="174">
        <v>2415364</v>
      </c>
      <c r="K122" s="176" t="e">
        <v>#REF!</v>
      </c>
      <c r="L122" s="174">
        <v>98373832</v>
      </c>
    </row>
    <row r="123" spans="1:12">
      <c r="A123" s="159" t="s">
        <v>127</v>
      </c>
      <c r="D123" s="163">
        <v>13</v>
      </c>
      <c r="E123" s="203"/>
      <c r="F123" s="179">
        <v>-245657181</v>
      </c>
      <c r="G123" s="176">
        <v>0</v>
      </c>
      <c r="H123" s="179">
        <v>-376454957</v>
      </c>
      <c r="I123" s="177"/>
      <c r="J123" s="179">
        <v>-16309161</v>
      </c>
      <c r="K123" s="176" t="e">
        <v>#REF!</v>
      </c>
      <c r="L123" s="179">
        <v>-37791402</v>
      </c>
    </row>
    <row r="124" spans="1:12">
      <c r="F124" s="165"/>
      <c r="H124" s="165"/>
      <c r="J124" s="165"/>
      <c r="L124" s="165"/>
    </row>
    <row r="125" spans="1:12">
      <c r="A125" s="173" t="s">
        <v>219</v>
      </c>
      <c r="F125" s="179">
        <v>-7785330103.8461113</v>
      </c>
      <c r="G125" s="205"/>
      <c r="H125" s="179">
        <v>795492103</v>
      </c>
      <c r="I125" s="177"/>
      <c r="J125" s="179">
        <v>-6553523006.4200001</v>
      </c>
      <c r="K125" s="177"/>
      <c r="L125" s="179">
        <v>1147006374</v>
      </c>
    </row>
    <row r="126" spans="1:12">
      <c r="D126" s="159"/>
      <c r="E126" s="203"/>
      <c r="F126" s="159"/>
      <c r="G126" s="166"/>
      <c r="H126" s="159"/>
      <c r="I126" s="166"/>
      <c r="J126" s="159"/>
      <c r="K126" s="166"/>
      <c r="L126" s="159"/>
    </row>
    <row r="127" spans="1:12">
      <c r="D127" s="159"/>
      <c r="E127" s="203"/>
      <c r="F127" s="159"/>
      <c r="G127" s="166"/>
      <c r="H127" s="159"/>
      <c r="I127" s="166"/>
      <c r="J127" s="159"/>
      <c r="K127" s="166"/>
      <c r="L127" s="159"/>
    </row>
    <row r="128" spans="1:12">
      <c r="D128" s="159"/>
      <c r="E128" s="203"/>
      <c r="F128" s="159"/>
      <c r="G128" s="166"/>
      <c r="H128" s="159"/>
      <c r="I128" s="166"/>
      <c r="J128" s="159"/>
      <c r="K128" s="166"/>
      <c r="L128" s="159"/>
    </row>
    <row r="129" spans="1:256">
      <c r="D129" s="159"/>
      <c r="E129" s="203"/>
      <c r="F129" s="159"/>
      <c r="G129" s="166"/>
      <c r="H129" s="159"/>
      <c r="I129" s="166"/>
      <c r="J129" s="159"/>
      <c r="K129" s="166"/>
      <c r="L129" s="159"/>
    </row>
    <row r="130" spans="1:256">
      <c r="D130" s="159"/>
      <c r="E130" s="203"/>
      <c r="F130" s="159"/>
      <c r="G130" s="166"/>
      <c r="H130" s="159"/>
      <c r="I130" s="166"/>
      <c r="J130" s="159"/>
      <c r="K130" s="166"/>
      <c r="L130" s="159"/>
    </row>
    <row r="131" spans="1:256">
      <c r="D131" s="159"/>
      <c r="E131" s="203"/>
      <c r="F131" s="159"/>
      <c r="G131" s="166"/>
      <c r="H131" s="159"/>
      <c r="I131" s="166"/>
      <c r="J131" s="159"/>
      <c r="K131" s="166"/>
      <c r="L131" s="159"/>
    </row>
    <row r="132" spans="1:256">
      <c r="D132" s="159"/>
      <c r="E132" s="203"/>
      <c r="F132" s="159"/>
      <c r="G132" s="166"/>
      <c r="H132" s="159"/>
      <c r="I132" s="166"/>
      <c r="J132" s="159"/>
      <c r="K132" s="166"/>
      <c r="L132" s="159"/>
    </row>
    <row r="133" spans="1:256">
      <c r="D133" s="159"/>
      <c r="E133" s="203"/>
      <c r="F133" s="159"/>
      <c r="G133" s="166"/>
      <c r="H133" s="159"/>
      <c r="I133" s="166"/>
      <c r="J133" s="159"/>
      <c r="K133" s="166"/>
      <c r="L133" s="159"/>
    </row>
    <row r="134" spans="1:256">
      <c r="D134" s="159"/>
      <c r="E134" s="203"/>
      <c r="F134" s="159"/>
      <c r="G134" s="166"/>
      <c r="H134" s="159"/>
      <c r="I134" s="166"/>
      <c r="J134" s="159"/>
      <c r="K134" s="166"/>
      <c r="L134" s="159"/>
    </row>
    <row r="135" spans="1:256">
      <c r="D135" s="159"/>
      <c r="E135" s="203"/>
      <c r="F135" s="159"/>
      <c r="G135" s="166"/>
      <c r="H135" s="159"/>
      <c r="I135" s="166"/>
      <c r="J135" s="159"/>
      <c r="K135" s="166"/>
      <c r="L135" s="159"/>
    </row>
    <row r="136" spans="1:256">
      <c r="D136" s="159"/>
      <c r="E136" s="203"/>
      <c r="F136" s="159"/>
      <c r="G136" s="166"/>
      <c r="H136" s="159"/>
      <c r="I136" s="166"/>
      <c r="J136" s="159"/>
      <c r="K136" s="166"/>
      <c r="L136" s="159"/>
    </row>
    <row r="137" spans="1:256">
      <c r="F137" s="206"/>
      <c r="H137" s="206"/>
      <c r="J137" s="206"/>
      <c r="L137" s="206"/>
    </row>
    <row r="138" spans="1:256" ht="21.95" customHeight="1">
      <c r="A138" s="185" t="s">
        <v>199</v>
      </c>
      <c r="B138" s="185"/>
      <c r="C138" s="185"/>
      <c r="D138" s="186"/>
      <c r="E138" s="185"/>
      <c r="F138" s="187"/>
      <c r="G138" s="188"/>
      <c r="H138" s="187"/>
      <c r="I138" s="188"/>
      <c r="J138" s="187"/>
      <c r="K138" s="188"/>
      <c r="L138" s="187"/>
    </row>
    <row r="139" spans="1:256">
      <c r="A139" s="155" t="s">
        <v>171</v>
      </c>
      <c r="B139" s="156"/>
      <c r="C139" s="156"/>
      <c r="D139" s="156"/>
      <c r="E139" s="156"/>
      <c r="F139" s="157"/>
      <c r="G139" s="158"/>
      <c r="H139" s="157"/>
      <c r="I139" s="158"/>
      <c r="J139" s="157"/>
      <c r="K139" s="158"/>
      <c r="L139" s="157"/>
    </row>
    <row r="140" spans="1:256">
      <c r="A140" s="155" t="s">
        <v>220</v>
      </c>
      <c r="B140" s="156"/>
      <c r="C140" s="156"/>
      <c r="D140" s="156"/>
      <c r="E140" s="156"/>
      <c r="F140" s="157"/>
      <c r="G140" s="158"/>
      <c r="H140" s="157"/>
      <c r="I140" s="158"/>
      <c r="J140" s="157"/>
      <c r="K140" s="158"/>
      <c r="L140" s="157"/>
    </row>
    <row r="141" spans="1:256">
      <c r="A141" s="160" t="s">
        <v>157</v>
      </c>
      <c r="B141" s="161"/>
      <c r="C141" s="161"/>
      <c r="D141" s="161"/>
      <c r="E141" s="161"/>
      <c r="F141" s="162"/>
      <c r="G141" s="162"/>
      <c r="H141" s="162"/>
      <c r="I141" s="162"/>
      <c r="J141" s="162"/>
      <c r="K141" s="162"/>
      <c r="L141" s="162"/>
    </row>
    <row r="142" spans="1:256">
      <c r="C142" s="159" t="s">
        <v>45</v>
      </c>
    </row>
    <row r="143" spans="1:256">
      <c r="A143" s="166"/>
      <c r="B143" s="166"/>
      <c r="C143" s="166"/>
      <c r="D143" s="167"/>
      <c r="E143" s="166"/>
      <c r="F143" s="623" t="str">
        <f t="shared" ref="F143" si="4">$F$5</f>
        <v>งบการเงินรวม</v>
      </c>
      <c r="G143" s="623"/>
      <c r="H143" s="623"/>
      <c r="I143" s="168"/>
      <c r="J143" s="623" t="str">
        <f t="shared" ref="J143" si="5">$J$5</f>
        <v>งบการเงินเฉพาะกิจการ</v>
      </c>
      <c r="K143" s="623"/>
      <c r="L143" s="623"/>
      <c r="M143" s="166"/>
      <c r="N143" s="166"/>
      <c r="O143" s="166"/>
      <c r="P143" s="166"/>
      <c r="Q143" s="166"/>
      <c r="R143" s="166"/>
      <c r="S143" s="166"/>
      <c r="T143" s="166"/>
      <c r="U143" s="166"/>
      <c r="V143" s="166"/>
      <c r="W143" s="166"/>
      <c r="X143" s="166"/>
      <c r="Y143" s="166"/>
      <c r="Z143" s="166"/>
      <c r="AA143" s="166"/>
      <c r="AB143" s="166"/>
      <c r="AC143" s="166"/>
      <c r="AD143" s="166"/>
      <c r="AE143" s="166"/>
      <c r="AF143" s="166"/>
      <c r="AG143" s="166"/>
      <c r="AH143" s="166"/>
      <c r="AI143" s="166"/>
      <c r="AJ143" s="166"/>
      <c r="AK143" s="166"/>
      <c r="AL143" s="166"/>
      <c r="AM143" s="166"/>
      <c r="AN143" s="166"/>
      <c r="AO143" s="166"/>
      <c r="AP143" s="166"/>
      <c r="AQ143" s="166"/>
      <c r="AR143" s="166"/>
      <c r="AS143" s="166"/>
      <c r="AT143" s="166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166"/>
      <c r="BF143" s="166"/>
      <c r="BG143" s="166"/>
      <c r="BH143" s="166"/>
      <c r="BI143" s="166"/>
      <c r="BJ143" s="166"/>
      <c r="BK143" s="166"/>
      <c r="BL143" s="166"/>
      <c r="BM143" s="166"/>
      <c r="BN143" s="166"/>
      <c r="BO143" s="166"/>
      <c r="BP143" s="166"/>
      <c r="BQ143" s="166"/>
      <c r="BR143" s="166"/>
      <c r="BS143" s="166"/>
      <c r="BT143" s="166"/>
      <c r="BU143" s="166"/>
      <c r="BV143" s="166"/>
      <c r="BW143" s="166"/>
      <c r="BX143" s="166"/>
      <c r="BY143" s="166"/>
      <c r="BZ143" s="166"/>
      <c r="CA143" s="166"/>
      <c r="CB143" s="166"/>
      <c r="CC143" s="166"/>
      <c r="CD143" s="166"/>
      <c r="CE143" s="166"/>
      <c r="CF143" s="166"/>
      <c r="CG143" s="166"/>
      <c r="CH143" s="166"/>
      <c r="CI143" s="166"/>
      <c r="CJ143" s="166"/>
      <c r="CK143" s="166"/>
      <c r="CL143" s="166"/>
      <c r="CM143" s="166"/>
      <c r="CN143" s="166"/>
      <c r="CO143" s="166"/>
      <c r="CP143" s="166"/>
      <c r="CQ143" s="166"/>
      <c r="CR143" s="166"/>
      <c r="CS143" s="166"/>
      <c r="CT143" s="166"/>
      <c r="CU143" s="166"/>
      <c r="CV143" s="166"/>
      <c r="CW143" s="166"/>
      <c r="CX143" s="166"/>
      <c r="CY143" s="166"/>
      <c r="CZ143" s="166"/>
      <c r="DA143" s="166"/>
      <c r="DB143" s="166"/>
      <c r="DC143" s="166"/>
      <c r="DD143" s="166"/>
      <c r="DE143" s="166"/>
      <c r="DF143" s="166"/>
      <c r="DG143" s="166"/>
      <c r="DH143" s="166"/>
      <c r="DI143" s="166"/>
      <c r="DJ143" s="166"/>
      <c r="DK143" s="166"/>
      <c r="DL143" s="166"/>
      <c r="DM143" s="166"/>
      <c r="DN143" s="166"/>
      <c r="DO143" s="166"/>
      <c r="DP143" s="166"/>
      <c r="DQ143" s="166"/>
      <c r="DR143" s="166"/>
      <c r="DS143" s="166"/>
      <c r="DT143" s="166"/>
      <c r="DU143" s="166"/>
      <c r="DV143" s="166"/>
      <c r="DW143" s="166"/>
      <c r="DX143" s="166"/>
      <c r="DY143" s="166"/>
      <c r="DZ143" s="166"/>
      <c r="EA143" s="166"/>
      <c r="EB143" s="166"/>
      <c r="EC143" s="166"/>
      <c r="ED143" s="166"/>
      <c r="EE143" s="166"/>
      <c r="EF143" s="166"/>
      <c r="EG143" s="166"/>
      <c r="EH143" s="166"/>
      <c r="EI143" s="166"/>
      <c r="EJ143" s="166"/>
      <c r="EK143" s="166"/>
      <c r="EL143" s="166"/>
      <c r="EM143" s="166"/>
      <c r="EN143" s="166"/>
      <c r="EO143" s="166"/>
      <c r="EP143" s="166"/>
      <c r="EQ143" s="166"/>
      <c r="ER143" s="166"/>
      <c r="ES143" s="166"/>
      <c r="ET143" s="166"/>
      <c r="EU143" s="166"/>
      <c r="EV143" s="166"/>
      <c r="EW143" s="166"/>
      <c r="EX143" s="166"/>
      <c r="EY143" s="166"/>
      <c r="EZ143" s="166"/>
      <c r="FA143" s="166"/>
      <c r="FB143" s="166"/>
      <c r="FC143" s="166"/>
      <c r="FD143" s="166"/>
      <c r="FE143" s="166"/>
      <c r="FF143" s="166"/>
      <c r="FG143" s="166"/>
      <c r="FH143" s="166"/>
      <c r="FI143" s="166"/>
      <c r="FJ143" s="166"/>
      <c r="FK143" s="166"/>
      <c r="FL143" s="166"/>
      <c r="FM143" s="166"/>
      <c r="FN143" s="166"/>
      <c r="FO143" s="166"/>
      <c r="FP143" s="166"/>
      <c r="FQ143" s="166"/>
      <c r="FR143" s="166"/>
      <c r="FS143" s="166"/>
      <c r="FT143" s="166"/>
      <c r="FU143" s="166"/>
      <c r="FV143" s="166"/>
      <c r="FW143" s="166"/>
      <c r="FX143" s="166"/>
      <c r="FY143" s="166"/>
      <c r="FZ143" s="166"/>
      <c r="GA143" s="166"/>
      <c r="GB143" s="166"/>
      <c r="GC143" s="166"/>
      <c r="GD143" s="166"/>
      <c r="GE143" s="166"/>
      <c r="GF143" s="166"/>
      <c r="GG143" s="166"/>
      <c r="GH143" s="166"/>
      <c r="GI143" s="166"/>
      <c r="GJ143" s="166"/>
      <c r="GK143" s="166"/>
      <c r="GL143" s="166"/>
      <c r="GM143" s="166"/>
      <c r="GN143" s="166"/>
      <c r="GO143" s="166"/>
      <c r="GP143" s="166"/>
      <c r="GQ143" s="166"/>
      <c r="GR143" s="166"/>
      <c r="GS143" s="166"/>
      <c r="GT143" s="166"/>
      <c r="GU143" s="166"/>
      <c r="GV143" s="166"/>
      <c r="GW143" s="166"/>
      <c r="GX143" s="166"/>
      <c r="GY143" s="166"/>
      <c r="GZ143" s="166"/>
      <c r="HA143" s="166"/>
      <c r="HB143" s="166"/>
      <c r="HC143" s="166"/>
      <c r="HD143" s="166"/>
      <c r="HE143" s="166"/>
      <c r="HF143" s="166"/>
      <c r="HG143" s="166"/>
      <c r="HH143" s="166"/>
      <c r="HI143" s="166"/>
      <c r="HJ143" s="166"/>
      <c r="HK143" s="166"/>
      <c r="HL143" s="166"/>
      <c r="HM143" s="166"/>
      <c r="HN143" s="166"/>
      <c r="HO143" s="166"/>
      <c r="HP143" s="166"/>
      <c r="HQ143" s="166"/>
      <c r="HR143" s="166"/>
      <c r="HS143" s="166"/>
      <c r="HT143" s="166"/>
      <c r="HU143" s="166"/>
      <c r="HV143" s="166"/>
      <c r="HW143" s="166"/>
      <c r="HX143" s="166"/>
      <c r="HY143" s="166"/>
      <c r="HZ143" s="166"/>
      <c r="IA143" s="166"/>
      <c r="IB143" s="166"/>
      <c r="IC143" s="166"/>
      <c r="ID143" s="166"/>
      <c r="IE143" s="166"/>
      <c r="IF143" s="166"/>
      <c r="IG143" s="166"/>
      <c r="IH143" s="166"/>
      <c r="II143" s="166"/>
      <c r="IJ143" s="166"/>
      <c r="IK143" s="166"/>
      <c r="IL143" s="166"/>
      <c r="IM143" s="166"/>
      <c r="IN143" s="166"/>
      <c r="IO143" s="166"/>
      <c r="IP143" s="166"/>
      <c r="IQ143" s="166"/>
      <c r="IR143" s="166"/>
      <c r="IS143" s="166"/>
      <c r="IT143" s="166"/>
      <c r="IU143" s="166"/>
      <c r="IV143" s="166"/>
    </row>
    <row r="144" spans="1:256">
      <c r="A144" s="166"/>
      <c r="B144" s="166"/>
      <c r="C144" s="166"/>
      <c r="D144" s="167"/>
      <c r="E144" s="166"/>
      <c r="F144" s="169" t="s">
        <v>158</v>
      </c>
      <c r="G144" s="170"/>
      <c r="H144" s="169" t="s">
        <v>1</v>
      </c>
      <c r="I144" s="170"/>
      <c r="J144" s="169" t="s">
        <v>158</v>
      </c>
      <c r="K144" s="170"/>
      <c r="L144" s="169" t="s">
        <v>1</v>
      </c>
      <c r="M144" s="166"/>
      <c r="N144" s="166"/>
      <c r="O144" s="166"/>
      <c r="P144" s="166"/>
      <c r="Q144" s="166"/>
      <c r="R144" s="166"/>
      <c r="S144" s="166"/>
      <c r="T144" s="166"/>
      <c r="U144" s="166"/>
      <c r="V144" s="166"/>
      <c r="W144" s="166"/>
      <c r="X144" s="166"/>
      <c r="Y144" s="166"/>
      <c r="Z144" s="166"/>
      <c r="AA144" s="166"/>
      <c r="AB144" s="166"/>
      <c r="AC144" s="166"/>
      <c r="AD144" s="166"/>
      <c r="AE144" s="166"/>
      <c r="AF144" s="166"/>
      <c r="AG144" s="166"/>
      <c r="AH144" s="166"/>
      <c r="AI144" s="166"/>
      <c r="AJ144" s="166"/>
      <c r="AK144" s="166"/>
      <c r="AL144" s="166"/>
      <c r="AM144" s="166"/>
      <c r="AN144" s="166"/>
      <c r="AO144" s="166"/>
      <c r="AP144" s="166"/>
      <c r="AQ144" s="166"/>
      <c r="AR144" s="166"/>
      <c r="AS144" s="166"/>
      <c r="AT144" s="166"/>
      <c r="AU144" s="166"/>
      <c r="AV144" s="166"/>
      <c r="AW144" s="166"/>
      <c r="AX144" s="166"/>
      <c r="AY144" s="166"/>
      <c r="AZ144" s="166"/>
      <c r="BA144" s="166"/>
      <c r="BB144" s="166"/>
      <c r="BC144" s="166"/>
      <c r="BD144" s="166"/>
      <c r="BE144" s="166"/>
      <c r="BF144" s="166"/>
      <c r="BG144" s="166"/>
      <c r="BH144" s="166"/>
      <c r="BI144" s="166"/>
      <c r="BJ144" s="166"/>
      <c r="BK144" s="166"/>
      <c r="BL144" s="166"/>
      <c r="BM144" s="166"/>
      <c r="BN144" s="166"/>
      <c r="BO144" s="166"/>
      <c r="BP144" s="166"/>
      <c r="BQ144" s="166"/>
      <c r="BR144" s="166"/>
      <c r="BS144" s="166"/>
      <c r="BT144" s="166"/>
      <c r="BU144" s="166"/>
      <c r="BV144" s="166"/>
      <c r="BW144" s="166"/>
      <c r="BX144" s="166"/>
      <c r="BY144" s="166"/>
      <c r="BZ144" s="166"/>
      <c r="CA144" s="166"/>
      <c r="CB144" s="166"/>
      <c r="CC144" s="166"/>
      <c r="CD144" s="166"/>
      <c r="CE144" s="166"/>
      <c r="CF144" s="166"/>
      <c r="CG144" s="166"/>
      <c r="CH144" s="166"/>
      <c r="CI144" s="166"/>
      <c r="CJ144" s="166"/>
      <c r="CK144" s="166"/>
      <c r="CL144" s="166"/>
      <c r="CM144" s="166"/>
      <c r="CN144" s="166"/>
      <c r="CO144" s="166"/>
      <c r="CP144" s="166"/>
      <c r="CQ144" s="166"/>
      <c r="CR144" s="166"/>
      <c r="CS144" s="166"/>
      <c r="CT144" s="166"/>
      <c r="CU144" s="166"/>
      <c r="CV144" s="166"/>
      <c r="CW144" s="166"/>
      <c r="CX144" s="166"/>
      <c r="CY144" s="166"/>
      <c r="CZ144" s="166"/>
      <c r="DA144" s="166"/>
      <c r="DB144" s="166"/>
      <c r="DC144" s="166"/>
      <c r="DD144" s="166"/>
      <c r="DE144" s="166"/>
      <c r="DF144" s="166"/>
      <c r="DG144" s="166"/>
      <c r="DH144" s="166"/>
      <c r="DI144" s="166"/>
      <c r="DJ144" s="166"/>
      <c r="DK144" s="166"/>
      <c r="DL144" s="166"/>
      <c r="DM144" s="166"/>
      <c r="DN144" s="166"/>
      <c r="DO144" s="166"/>
      <c r="DP144" s="166"/>
      <c r="DQ144" s="166"/>
      <c r="DR144" s="166"/>
      <c r="DS144" s="166"/>
      <c r="DT144" s="166"/>
      <c r="DU144" s="166"/>
      <c r="DV144" s="166"/>
      <c r="DW144" s="166"/>
      <c r="DX144" s="166"/>
      <c r="DY144" s="166"/>
      <c r="DZ144" s="166"/>
      <c r="EA144" s="166"/>
      <c r="EB144" s="166"/>
      <c r="EC144" s="166"/>
      <c r="ED144" s="166"/>
      <c r="EE144" s="166"/>
      <c r="EF144" s="166"/>
      <c r="EG144" s="166"/>
      <c r="EH144" s="166"/>
      <c r="EI144" s="166"/>
      <c r="EJ144" s="166"/>
      <c r="EK144" s="166"/>
      <c r="EL144" s="166"/>
      <c r="EM144" s="166"/>
      <c r="EN144" s="166"/>
      <c r="EO144" s="166"/>
      <c r="EP144" s="166"/>
      <c r="EQ144" s="166"/>
      <c r="ER144" s="166"/>
      <c r="ES144" s="166"/>
      <c r="ET144" s="166"/>
      <c r="EU144" s="166"/>
      <c r="EV144" s="166"/>
      <c r="EW144" s="166"/>
      <c r="EX144" s="166"/>
      <c r="EY144" s="166"/>
      <c r="EZ144" s="166"/>
      <c r="FA144" s="166"/>
      <c r="FB144" s="166"/>
      <c r="FC144" s="166"/>
      <c r="FD144" s="166"/>
      <c r="FE144" s="166"/>
      <c r="FF144" s="166"/>
      <c r="FG144" s="166"/>
      <c r="FH144" s="166"/>
      <c r="FI144" s="166"/>
      <c r="FJ144" s="166"/>
      <c r="FK144" s="166"/>
      <c r="FL144" s="166"/>
      <c r="FM144" s="166"/>
      <c r="FN144" s="166"/>
      <c r="FO144" s="166"/>
      <c r="FP144" s="166"/>
      <c r="FQ144" s="166"/>
      <c r="FR144" s="166"/>
      <c r="FS144" s="166"/>
      <c r="FT144" s="166"/>
      <c r="FU144" s="166"/>
      <c r="FV144" s="166"/>
      <c r="FW144" s="166"/>
      <c r="FX144" s="166"/>
      <c r="FY144" s="166"/>
      <c r="FZ144" s="166"/>
      <c r="GA144" s="166"/>
      <c r="GB144" s="166"/>
      <c r="GC144" s="166"/>
      <c r="GD144" s="166"/>
      <c r="GE144" s="166"/>
      <c r="GF144" s="166"/>
      <c r="GG144" s="166"/>
      <c r="GH144" s="166"/>
      <c r="GI144" s="166"/>
      <c r="GJ144" s="166"/>
      <c r="GK144" s="166"/>
      <c r="GL144" s="166"/>
      <c r="GM144" s="166"/>
      <c r="GN144" s="166"/>
      <c r="GO144" s="166"/>
      <c r="GP144" s="166"/>
      <c r="GQ144" s="166"/>
      <c r="GR144" s="166"/>
      <c r="GS144" s="166"/>
      <c r="GT144" s="166"/>
      <c r="GU144" s="166"/>
      <c r="GV144" s="166"/>
      <c r="GW144" s="166"/>
      <c r="GX144" s="166"/>
      <c r="GY144" s="166"/>
      <c r="GZ144" s="166"/>
      <c r="HA144" s="166"/>
      <c r="HB144" s="166"/>
      <c r="HC144" s="166"/>
      <c r="HD144" s="166"/>
      <c r="HE144" s="166"/>
      <c r="HF144" s="166"/>
      <c r="HG144" s="166"/>
      <c r="HH144" s="166"/>
      <c r="HI144" s="166"/>
      <c r="HJ144" s="166"/>
      <c r="HK144" s="166"/>
      <c r="HL144" s="166"/>
      <c r="HM144" s="166"/>
      <c r="HN144" s="166"/>
      <c r="HO144" s="166"/>
      <c r="HP144" s="166"/>
      <c r="HQ144" s="166"/>
      <c r="HR144" s="166"/>
      <c r="HS144" s="166"/>
      <c r="HT144" s="166"/>
      <c r="HU144" s="166"/>
      <c r="HV144" s="166"/>
      <c r="HW144" s="166"/>
      <c r="HX144" s="166"/>
      <c r="HY144" s="166"/>
      <c r="HZ144" s="166"/>
      <c r="IA144" s="166"/>
      <c r="IB144" s="166"/>
      <c r="IC144" s="166"/>
      <c r="ID144" s="166"/>
      <c r="IE144" s="166"/>
      <c r="IF144" s="166"/>
      <c r="IG144" s="166"/>
      <c r="IH144" s="166"/>
      <c r="II144" s="166"/>
      <c r="IJ144" s="166"/>
      <c r="IK144" s="166"/>
      <c r="IL144" s="166"/>
      <c r="IM144" s="166"/>
      <c r="IN144" s="166"/>
      <c r="IO144" s="166"/>
      <c r="IP144" s="166"/>
      <c r="IQ144" s="166"/>
      <c r="IR144" s="166"/>
      <c r="IS144" s="166"/>
      <c r="IT144" s="166"/>
      <c r="IU144" s="166"/>
      <c r="IV144" s="166"/>
    </row>
    <row r="145" spans="1:16">
      <c r="D145" s="171" t="s">
        <v>2</v>
      </c>
      <c r="F145" s="172" t="s">
        <v>3</v>
      </c>
      <c r="G145" s="170"/>
      <c r="H145" s="172" t="s">
        <v>3</v>
      </c>
      <c r="I145" s="170"/>
      <c r="J145" s="172" t="s">
        <v>3</v>
      </c>
      <c r="K145" s="170"/>
      <c r="L145" s="172" t="s">
        <v>3</v>
      </c>
    </row>
    <row r="146" spans="1:16">
      <c r="D146" s="167"/>
      <c r="F146" s="165"/>
      <c r="H146" s="165"/>
      <c r="J146" s="165"/>
      <c r="L146" s="165"/>
    </row>
    <row r="147" spans="1:16">
      <c r="A147" s="173" t="s">
        <v>129</v>
      </c>
      <c r="E147" s="203"/>
      <c r="F147" s="174"/>
      <c r="G147" s="204"/>
      <c r="H147" s="174"/>
      <c r="I147" s="204"/>
      <c r="J147" s="174"/>
      <c r="K147" s="176"/>
      <c r="L147" s="174"/>
    </row>
    <row r="148" spans="1:16">
      <c r="A148" s="159" t="s">
        <v>221</v>
      </c>
      <c r="E148" s="203"/>
      <c r="F148" s="176">
        <v>18034553243</v>
      </c>
      <c r="G148" s="176">
        <v>0</v>
      </c>
      <c r="H148" s="176">
        <v>0</v>
      </c>
      <c r="I148" s="204"/>
      <c r="J148" s="174">
        <v>18034553243</v>
      </c>
      <c r="K148" s="176" t="e">
        <v>#REF!</v>
      </c>
      <c r="L148" s="174">
        <v>0</v>
      </c>
    </row>
    <row r="149" spans="1:16">
      <c r="A149" s="159" t="s">
        <v>130</v>
      </c>
      <c r="E149" s="203"/>
      <c r="F149" s="176">
        <v>-15218657818</v>
      </c>
      <c r="G149" s="176">
        <v>0</v>
      </c>
      <c r="H149" s="176">
        <v>-300000000</v>
      </c>
      <c r="I149" s="177"/>
      <c r="J149" s="174">
        <v>-15218657818</v>
      </c>
      <c r="K149" s="176" t="e">
        <v>#REF!</v>
      </c>
      <c r="L149" s="174">
        <v>-300000000</v>
      </c>
    </row>
    <row r="150" spans="1:16">
      <c r="A150" s="159" t="s">
        <v>222</v>
      </c>
      <c r="E150" s="203"/>
      <c r="F150" s="176">
        <v>0</v>
      </c>
      <c r="G150" s="176">
        <v>0</v>
      </c>
      <c r="H150" s="176">
        <v>0</v>
      </c>
      <c r="I150" s="177"/>
      <c r="J150" s="174">
        <v>0</v>
      </c>
      <c r="K150" s="176" t="e">
        <v>#REF!</v>
      </c>
      <c r="L150" s="174">
        <v>0</v>
      </c>
    </row>
    <row r="151" spans="1:16">
      <c r="A151" s="159" t="s">
        <v>131</v>
      </c>
      <c r="E151" s="203"/>
      <c r="F151" s="176">
        <v>0</v>
      </c>
      <c r="G151" s="176">
        <v>0</v>
      </c>
      <c r="H151" s="176">
        <v>2500000000</v>
      </c>
      <c r="I151" s="177"/>
      <c r="J151" s="174">
        <v>0</v>
      </c>
      <c r="K151" s="176" t="e">
        <v>#REF!</v>
      </c>
      <c r="L151" s="174">
        <v>2500000000</v>
      </c>
    </row>
    <row r="152" spans="1:16">
      <c r="A152" s="159" t="s">
        <v>132</v>
      </c>
      <c r="E152" s="203"/>
      <c r="F152" s="176">
        <v>-1500000000</v>
      </c>
      <c r="G152" s="176">
        <v>0</v>
      </c>
      <c r="H152" s="176">
        <v>-1500000000</v>
      </c>
      <c r="I152" s="177"/>
      <c r="J152" s="174">
        <v>-1500000000</v>
      </c>
      <c r="K152" s="176" t="e">
        <v>#REF!</v>
      </c>
      <c r="L152" s="174">
        <v>-1500000000</v>
      </c>
    </row>
    <row r="153" spans="1:16">
      <c r="A153" s="159" t="s">
        <v>133</v>
      </c>
      <c r="E153" s="203"/>
      <c r="F153" s="176">
        <v>0</v>
      </c>
      <c r="G153" s="176">
        <v>0</v>
      </c>
      <c r="H153" s="176">
        <v>-11235000</v>
      </c>
      <c r="I153" s="177"/>
      <c r="J153" s="174">
        <v>0</v>
      </c>
      <c r="K153" s="176" t="e">
        <v>#REF!</v>
      </c>
      <c r="L153" s="174">
        <v>-11235000</v>
      </c>
    </row>
    <row r="154" spans="1:16">
      <c r="A154" s="159" t="s">
        <v>223</v>
      </c>
      <c r="E154" s="203"/>
      <c r="F154" s="176">
        <v>0</v>
      </c>
      <c r="G154" s="176">
        <v>0</v>
      </c>
      <c r="H154" s="176">
        <v>0</v>
      </c>
      <c r="I154" s="177"/>
      <c r="J154" s="174">
        <v>-4603957766</v>
      </c>
      <c r="K154" s="176" t="e">
        <v>#REF!</v>
      </c>
      <c r="L154" s="174">
        <v>0</v>
      </c>
      <c r="O154" s="180"/>
      <c r="P154" s="207"/>
    </row>
    <row r="155" spans="1:16">
      <c r="A155" s="159" t="s">
        <v>224</v>
      </c>
      <c r="E155" s="203"/>
      <c r="F155" s="159"/>
      <c r="G155" s="159"/>
      <c r="H155" s="159"/>
      <c r="I155" s="177"/>
      <c r="J155" s="174">
        <v>12171865440</v>
      </c>
      <c r="K155" s="176" t="e">
        <v>#REF!</v>
      </c>
      <c r="L155" s="174">
        <v>489908990</v>
      </c>
      <c r="O155" s="180"/>
      <c r="P155" s="207"/>
    </row>
    <row r="156" spans="1:16">
      <c r="A156" s="159" t="s">
        <v>225</v>
      </c>
      <c r="E156" s="203"/>
      <c r="F156" s="176">
        <v>0</v>
      </c>
      <c r="G156" s="176">
        <v>0</v>
      </c>
      <c r="H156" s="176">
        <v>0</v>
      </c>
      <c r="I156" s="177"/>
      <c r="J156" s="174">
        <v>39222953</v>
      </c>
      <c r="K156" s="176">
        <v>1</v>
      </c>
      <c r="L156" s="174">
        <v>-75321787</v>
      </c>
    </row>
    <row r="157" spans="1:16">
      <c r="A157" s="159" t="s">
        <v>134</v>
      </c>
      <c r="E157" s="203"/>
      <c r="F157" s="176">
        <v>0</v>
      </c>
      <c r="G157" s="176">
        <v>0</v>
      </c>
      <c r="H157" s="176">
        <v>0</v>
      </c>
      <c r="I157" s="177"/>
      <c r="J157" s="174">
        <v>-42000</v>
      </c>
      <c r="K157" s="176" t="e">
        <v>#REF!</v>
      </c>
      <c r="L157" s="174">
        <v>-106507</v>
      </c>
    </row>
    <row r="158" spans="1:16">
      <c r="A158" s="159" t="s">
        <v>135</v>
      </c>
      <c r="E158" s="203"/>
      <c r="F158" s="176">
        <v>-40000000</v>
      </c>
      <c r="G158" s="176">
        <v>0</v>
      </c>
      <c r="H158" s="176">
        <v>-222500000</v>
      </c>
      <c r="I158" s="177"/>
      <c r="J158" s="174">
        <v>0</v>
      </c>
      <c r="K158" s="176" t="e">
        <v>#REF!</v>
      </c>
      <c r="L158" s="174">
        <v>-262500000</v>
      </c>
    </row>
    <row r="159" spans="1:16">
      <c r="A159" s="159" t="s">
        <v>226</v>
      </c>
      <c r="D159" s="163">
        <v>15</v>
      </c>
      <c r="E159" s="203"/>
      <c r="F159" s="176">
        <v>10894010000</v>
      </c>
      <c r="G159" s="176">
        <v>0</v>
      </c>
      <c r="H159" s="176">
        <v>0</v>
      </c>
      <c r="I159" s="177"/>
      <c r="J159" s="174">
        <v>500000000</v>
      </c>
      <c r="K159" s="176" t="e">
        <v>#REF!</v>
      </c>
      <c r="L159" s="174">
        <v>0</v>
      </c>
    </row>
    <row r="160" spans="1:16">
      <c r="A160" s="159" t="s">
        <v>136</v>
      </c>
      <c r="D160" s="163">
        <v>15</v>
      </c>
      <c r="E160" s="203"/>
      <c r="F160" s="176">
        <v>-1507993920</v>
      </c>
      <c r="G160" s="176">
        <v>0</v>
      </c>
      <c r="H160" s="176">
        <v>-1057536902</v>
      </c>
      <c r="I160" s="177"/>
      <c r="J160" s="174">
        <v>-1350118920</v>
      </c>
      <c r="K160" s="176" t="e">
        <v>#REF!</v>
      </c>
      <c r="L160" s="174">
        <v>-890786902</v>
      </c>
    </row>
    <row r="161" spans="1:14">
      <c r="A161" s="159" t="s">
        <v>91</v>
      </c>
      <c r="D161" s="208"/>
      <c r="E161" s="203"/>
      <c r="F161" s="176">
        <v>-1011901365</v>
      </c>
      <c r="G161" s="176">
        <v>0</v>
      </c>
      <c r="H161" s="176">
        <v>-4294958584</v>
      </c>
      <c r="I161" s="177"/>
      <c r="J161" s="174">
        <v>-1011901544</v>
      </c>
      <c r="K161" s="176" t="e">
        <v>#REF!</v>
      </c>
      <c r="L161" s="174">
        <v>-4294958584</v>
      </c>
    </row>
    <row r="162" spans="1:14">
      <c r="A162" s="159" t="s">
        <v>138</v>
      </c>
      <c r="D162" s="202"/>
      <c r="E162" s="203"/>
      <c r="F162" s="176">
        <v>-360000726</v>
      </c>
      <c r="G162" s="176">
        <v>0</v>
      </c>
      <c r="H162" s="176">
        <v>-40000946</v>
      </c>
      <c r="I162" s="177"/>
      <c r="J162" s="174">
        <v>0</v>
      </c>
      <c r="K162" s="176" t="e">
        <v>#REF!</v>
      </c>
      <c r="L162" s="174">
        <v>0</v>
      </c>
    </row>
    <row r="163" spans="1:14">
      <c r="A163" s="181" t="s">
        <v>137</v>
      </c>
      <c r="E163" s="203"/>
      <c r="F163" s="179">
        <v>-20</v>
      </c>
      <c r="G163" s="176">
        <v>0</v>
      </c>
      <c r="H163" s="179">
        <v>-1183</v>
      </c>
      <c r="I163" s="177"/>
      <c r="J163" s="179">
        <v>0</v>
      </c>
      <c r="K163" s="176" t="e">
        <v>#REF!</v>
      </c>
      <c r="L163" s="179">
        <v>0</v>
      </c>
    </row>
    <row r="164" spans="1:14">
      <c r="D164" s="202"/>
      <c r="E164" s="203"/>
      <c r="F164" s="176"/>
      <c r="G164" s="205"/>
      <c r="H164" s="176"/>
      <c r="I164" s="205"/>
      <c r="J164" s="176"/>
      <c r="K164" s="205"/>
      <c r="L164" s="176"/>
    </row>
    <row r="165" spans="1:14">
      <c r="A165" s="173" t="s">
        <v>227</v>
      </c>
      <c r="E165" s="203"/>
      <c r="F165" s="179">
        <v>9290009394</v>
      </c>
      <c r="G165" s="177"/>
      <c r="H165" s="179">
        <v>-4926232615</v>
      </c>
      <c r="I165" s="177"/>
      <c r="J165" s="179">
        <v>7060963588</v>
      </c>
      <c r="K165" s="177"/>
      <c r="L165" s="179">
        <v>-4344999790</v>
      </c>
    </row>
    <row r="166" spans="1:14">
      <c r="E166" s="203"/>
      <c r="G166" s="205"/>
      <c r="I166" s="205"/>
      <c r="J166" s="174"/>
      <c r="K166" s="205"/>
      <c r="L166" s="174"/>
    </row>
    <row r="167" spans="1:14">
      <c r="A167" s="159" t="s">
        <v>228</v>
      </c>
      <c r="F167" s="179">
        <v>-74595</v>
      </c>
      <c r="G167" s="176">
        <v>0</v>
      </c>
      <c r="H167" s="179">
        <v>-769628</v>
      </c>
      <c r="I167" s="177"/>
      <c r="J167" s="179">
        <v>0</v>
      </c>
      <c r="K167" s="176" t="e">
        <v>#REF!</v>
      </c>
      <c r="L167" s="179">
        <v>0</v>
      </c>
    </row>
    <row r="168" spans="1:14">
      <c r="D168" s="209"/>
      <c r="E168" s="207"/>
      <c r="F168" s="174"/>
      <c r="G168" s="176"/>
      <c r="H168" s="174"/>
      <c r="I168" s="176"/>
      <c r="J168" s="174"/>
      <c r="K168" s="176"/>
      <c r="L168" s="174"/>
    </row>
    <row r="169" spans="1:14">
      <c r="A169" s="173" t="s">
        <v>139</v>
      </c>
      <c r="E169" s="203"/>
      <c r="F169" s="174">
        <v>928072068.18388867</v>
      </c>
      <c r="G169" s="177"/>
      <c r="H169" s="174">
        <v>-611800648</v>
      </c>
      <c r="I169" s="177"/>
      <c r="J169" s="174">
        <v>-248372184.42000008</v>
      </c>
      <c r="K169" s="177"/>
      <c r="L169" s="174">
        <v>-616928990.68000031</v>
      </c>
    </row>
    <row r="170" spans="1:14">
      <c r="A170" s="159" t="s">
        <v>140</v>
      </c>
      <c r="E170" s="203"/>
      <c r="F170" s="179">
        <v>1475613992</v>
      </c>
      <c r="G170" s="176">
        <v>0</v>
      </c>
      <c r="H170" s="179">
        <v>2087414640</v>
      </c>
      <c r="I170" s="177"/>
      <c r="J170" s="179">
        <v>996449205</v>
      </c>
      <c r="K170" s="176" t="e">
        <v>#REF!</v>
      </c>
      <c r="L170" s="179">
        <v>1613378196</v>
      </c>
    </row>
    <row r="171" spans="1:14">
      <c r="D171" s="208"/>
      <c r="E171" s="203"/>
      <c r="F171" s="176"/>
      <c r="G171" s="177"/>
      <c r="H171" s="176"/>
      <c r="I171" s="177"/>
      <c r="J171" s="176"/>
      <c r="K171" s="177"/>
      <c r="L171" s="176"/>
    </row>
    <row r="172" spans="1:14" ht="18.75" thickBot="1">
      <c r="A172" s="173" t="s">
        <v>141</v>
      </c>
      <c r="D172" s="208"/>
      <c r="E172" s="203"/>
      <c r="F172" s="210">
        <v>2403686060.1838884</v>
      </c>
      <c r="G172" s="177"/>
      <c r="H172" s="210">
        <v>1475613992</v>
      </c>
      <c r="I172" s="177"/>
      <c r="J172" s="210">
        <v>748077020.57999992</v>
      </c>
      <c r="K172" s="177"/>
      <c r="L172" s="210">
        <v>996449205.31999969</v>
      </c>
      <c r="N172" s="178"/>
    </row>
    <row r="173" spans="1:14" ht="18.75" thickTop="1">
      <c r="D173" s="209"/>
      <c r="E173" s="207"/>
      <c r="F173" s="211">
        <v>0.18388843536376953</v>
      </c>
      <c r="G173" s="212"/>
      <c r="H173" s="211">
        <v>0</v>
      </c>
      <c r="I173" s="212"/>
      <c r="J173" s="211">
        <v>-0.42000007629394531</v>
      </c>
      <c r="K173" s="212"/>
      <c r="L173" s="211">
        <v>0</v>
      </c>
    </row>
    <row r="174" spans="1:14">
      <c r="D174" s="159"/>
      <c r="E174" s="203"/>
      <c r="F174" s="159"/>
      <c r="G174" s="166"/>
      <c r="H174" s="159"/>
      <c r="I174" s="166"/>
      <c r="J174" s="159"/>
      <c r="K174" s="166"/>
      <c r="L174" s="159"/>
    </row>
    <row r="175" spans="1:14">
      <c r="D175" s="159"/>
      <c r="E175" s="203"/>
      <c r="F175" s="159"/>
      <c r="G175" s="166"/>
      <c r="H175" s="159"/>
      <c r="I175" s="166"/>
      <c r="J175" s="159"/>
      <c r="K175" s="166"/>
      <c r="L175" s="159"/>
    </row>
    <row r="176" spans="1:14">
      <c r="D176" s="159"/>
      <c r="E176" s="203"/>
      <c r="F176" s="159"/>
      <c r="G176" s="166"/>
      <c r="H176" s="159"/>
      <c r="I176" s="166"/>
      <c r="J176" s="159"/>
      <c r="K176" s="166"/>
      <c r="L176" s="159"/>
    </row>
    <row r="177" spans="1:256">
      <c r="F177" s="206"/>
      <c r="H177" s="206"/>
      <c r="J177" s="206"/>
      <c r="L177" s="206"/>
    </row>
    <row r="178" spans="1:256">
      <c r="F178" s="206"/>
      <c r="H178" s="206"/>
      <c r="J178" s="206"/>
      <c r="L178" s="206"/>
    </row>
    <row r="179" spans="1:256">
      <c r="F179" s="206"/>
      <c r="H179" s="206"/>
      <c r="J179" s="206"/>
      <c r="L179" s="206"/>
    </row>
    <row r="180" spans="1:256">
      <c r="F180" s="206"/>
      <c r="H180" s="206"/>
      <c r="J180" s="206"/>
      <c r="L180" s="206"/>
    </row>
    <row r="181" spans="1:256">
      <c r="F181" s="206"/>
      <c r="H181" s="206"/>
      <c r="J181" s="206"/>
      <c r="L181" s="206"/>
    </row>
    <row r="182" spans="1:256">
      <c r="F182" s="206"/>
      <c r="H182" s="206"/>
      <c r="J182" s="206"/>
      <c r="L182" s="206"/>
    </row>
    <row r="183" spans="1:256">
      <c r="F183" s="206"/>
      <c r="H183" s="206"/>
      <c r="J183" s="206"/>
      <c r="L183" s="206"/>
    </row>
    <row r="184" spans="1:256" ht="21.95" customHeight="1">
      <c r="A184" s="185" t="s">
        <v>199</v>
      </c>
      <c r="B184" s="185"/>
      <c r="C184" s="185"/>
      <c r="D184" s="186"/>
      <c r="E184" s="185"/>
      <c r="F184" s="187"/>
      <c r="G184" s="188"/>
      <c r="H184" s="187"/>
      <c r="I184" s="188"/>
      <c r="J184" s="187"/>
      <c r="K184" s="188"/>
      <c r="L184" s="187"/>
    </row>
    <row r="185" spans="1:256">
      <c r="A185" s="155" t="s">
        <v>171</v>
      </c>
      <c r="B185" s="156"/>
      <c r="C185" s="156"/>
      <c r="D185" s="156"/>
      <c r="E185" s="156"/>
      <c r="F185" s="157"/>
      <c r="G185" s="158"/>
      <c r="H185" s="157"/>
      <c r="I185" s="158"/>
      <c r="J185" s="157"/>
      <c r="K185" s="158"/>
      <c r="L185" s="157"/>
    </row>
    <row r="186" spans="1:256">
      <c r="A186" s="155" t="s">
        <v>220</v>
      </c>
      <c r="B186" s="156"/>
      <c r="C186" s="156"/>
      <c r="D186" s="156"/>
      <c r="E186" s="156"/>
      <c r="F186" s="157"/>
      <c r="G186" s="158"/>
      <c r="H186" s="157"/>
      <c r="I186" s="158"/>
      <c r="J186" s="157"/>
      <c r="K186" s="158"/>
      <c r="L186" s="157"/>
    </row>
    <row r="187" spans="1:256">
      <c r="A187" s="160" t="s">
        <v>157</v>
      </c>
      <c r="B187" s="161"/>
      <c r="C187" s="161"/>
      <c r="D187" s="161"/>
      <c r="E187" s="161"/>
      <c r="F187" s="162"/>
      <c r="G187" s="162"/>
      <c r="H187" s="162"/>
      <c r="I187" s="162"/>
      <c r="J187" s="162"/>
      <c r="K187" s="162"/>
      <c r="L187" s="162"/>
    </row>
    <row r="188" spans="1:256">
      <c r="C188" s="159" t="s">
        <v>45</v>
      </c>
    </row>
    <row r="189" spans="1:256">
      <c r="A189" s="166"/>
      <c r="B189" s="166"/>
      <c r="C189" s="166"/>
      <c r="D189" s="167"/>
      <c r="E189" s="166"/>
      <c r="F189" s="623" t="str">
        <f t="shared" ref="F189" si="6">$F$5</f>
        <v>งบการเงินรวม</v>
      </c>
      <c r="G189" s="623"/>
      <c r="H189" s="623"/>
      <c r="I189" s="168"/>
      <c r="J189" s="623" t="str">
        <f t="shared" ref="J189" si="7">$J$5</f>
        <v>งบการเงินเฉพาะกิจการ</v>
      </c>
      <c r="K189" s="623"/>
      <c r="L189" s="623"/>
      <c r="M189" s="166"/>
      <c r="N189" s="166"/>
      <c r="O189" s="166"/>
      <c r="P189" s="166"/>
      <c r="Q189" s="166"/>
      <c r="R189" s="166"/>
      <c r="S189" s="166"/>
      <c r="T189" s="166"/>
      <c r="U189" s="166"/>
      <c r="V189" s="166"/>
      <c r="W189" s="166"/>
      <c r="X189" s="166"/>
      <c r="Y189" s="166"/>
      <c r="Z189" s="166"/>
      <c r="AA189" s="166"/>
      <c r="AB189" s="166"/>
      <c r="AC189" s="166"/>
      <c r="AD189" s="166"/>
      <c r="AE189" s="166"/>
      <c r="AF189" s="166"/>
      <c r="AG189" s="166"/>
      <c r="AH189" s="166"/>
      <c r="AI189" s="166"/>
      <c r="AJ189" s="166"/>
      <c r="AK189" s="166"/>
      <c r="AL189" s="166"/>
      <c r="AM189" s="166"/>
      <c r="AN189" s="166"/>
      <c r="AO189" s="166"/>
      <c r="AP189" s="166"/>
      <c r="AQ189" s="166"/>
      <c r="AR189" s="166"/>
      <c r="AS189" s="166"/>
      <c r="AT189" s="166"/>
      <c r="AU189" s="166"/>
      <c r="AV189" s="166"/>
      <c r="AW189" s="166"/>
      <c r="AX189" s="166"/>
      <c r="AY189" s="166"/>
      <c r="AZ189" s="166"/>
      <c r="BA189" s="166"/>
      <c r="BB189" s="166"/>
      <c r="BC189" s="166"/>
      <c r="BD189" s="166"/>
      <c r="BE189" s="166"/>
      <c r="BF189" s="166"/>
      <c r="BG189" s="166"/>
      <c r="BH189" s="166"/>
      <c r="BI189" s="166"/>
      <c r="BJ189" s="166"/>
      <c r="BK189" s="166"/>
      <c r="BL189" s="166"/>
      <c r="BM189" s="166"/>
      <c r="BN189" s="166"/>
      <c r="BO189" s="166"/>
      <c r="BP189" s="166"/>
      <c r="BQ189" s="166"/>
      <c r="BR189" s="166"/>
      <c r="BS189" s="166"/>
      <c r="BT189" s="166"/>
      <c r="BU189" s="166"/>
      <c r="BV189" s="166"/>
      <c r="BW189" s="166"/>
      <c r="BX189" s="166"/>
      <c r="BY189" s="166"/>
      <c r="BZ189" s="166"/>
      <c r="CA189" s="166"/>
      <c r="CB189" s="166"/>
      <c r="CC189" s="166"/>
      <c r="CD189" s="166"/>
      <c r="CE189" s="166"/>
      <c r="CF189" s="166"/>
      <c r="CG189" s="166"/>
      <c r="CH189" s="166"/>
      <c r="CI189" s="166"/>
      <c r="CJ189" s="166"/>
      <c r="CK189" s="166"/>
      <c r="CL189" s="166"/>
      <c r="CM189" s="166"/>
      <c r="CN189" s="166"/>
      <c r="CO189" s="166"/>
      <c r="CP189" s="166"/>
      <c r="CQ189" s="166"/>
      <c r="CR189" s="166"/>
      <c r="CS189" s="166"/>
      <c r="CT189" s="166"/>
      <c r="CU189" s="166"/>
      <c r="CV189" s="166"/>
      <c r="CW189" s="166"/>
      <c r="CX189" s="166"/>
      <c r="CY189" s="166"/>
      <c r="CZ189" s="166"/>
      <c r="DA189" s="166"/>
      <c r="DB189" s="166"/>
      <c r="DC189" s="166"/>
      <c r="DD189" s="166"/>
      <c r="DE189" s="166"/>
      <c r="DF189" s="166"/>
      <c r="DG189" s="166"/>
      <c r="DH189" s="166"/>
      <c r="DI189" s="166"/>
      <c r="DJ189" s="166"/>
      <c r="DK189" s="166"/>
      <c r="DL189" s="166"/>
      <c r="DM189" s="166"/>
      <c r="DN189" s="166"/>
      <c r="DO189" s="166"/>
      <c r="DP189" s="166"/>
      <c r="DQ189" s="166"/>
      <c r="DR189" s="166"/>
      <c r="DS189" s="166"/>
      <c r="DT189" s="166"/>
      <c r="DU189" s="166"/>
      <c r="DV189" s="166"/>
      <c r="DW189" s="166"/>
      <c r="DX189" s="166"/>
      <c r="DY189" s="166"/>
      <c r="DZ189" s="166"/>
      <c r="EA189" s="166"/>
      <c r="EB189" s="166"/>
      <c r="EC189" s="166"/>
      <c r="ED189" s="166"/>
      <c r="EE189" s="166"/>
      <c r="EF189" s="166"/>
      <c r="EG189" s="166"/>
      <c r="EH189" s="166"/>
      <c r="EI189" s="166"/>
      <c r="EJ189" s="166"/>
      <c r="EK189" s="166"/>
      <c r="EL189" s="166"/>
      <c r="EM189" s="166"/>
      <c r="EN189" s="166"/>
      <c r="EO189" s="166"/>
      <c r="EP189" s="166"/>
      <c r="EQ189" s="166"/>
      <c r="ER189" s="166"/>
      <c r="ES189" s="166"/>
      <c r="ET189" s="166"/>
      <c r="EU189" s="166"/>
      <c r="EV189" s="166"/>
      <c r="EW189" s="166"/>
      <c r="EX189" s="166"/>
      <c r="EY189" s="166"/>
      <c r="EZ189" s="166"/>
      <c r="FA189" s="166"/>
      <c r="FB189" s="166"/>
      <c r="FC189" s="166"/>
      <c r="FD189" s="166"/>
      <c r="FE189" s="166"/>
      <c r="FF189" s="166"/>
      <c r="FG189" s="166"/>
      <c r="FH189" s="166"/>
      <c r="FI189" s="166"/>
      <c r="FJ189" s="166"/>
      <c r="FK189" s="166"/>
      <c r="FL189" s="166"/>
      <c r="FM189" s="166"/>
      <c r="FN189" s="166"/>
      <c r="FO189" s="166"/>
      <c r="FP189" s="166"/>
      <c r="FQ189" s="166"/>
      <c r="FR189" s="166"/>
      <c r="FS189" s="166"/>
      <c r="FT189" s="166"/>
      <c r="FU189" s="166"/>
      <c r="FV189" s="166"/>
      <c r="FW189" s="166"/>
      <c r="FX189" s="166"/>
      <c r="FY189" s="166"/>
      <c r="FZ189" s="166"/>
      <c r="GA189" s="166"/>
      <c r="GB189" s="166"/>
      <c r="GC189" s="166"/>
      <c r="GD189" s="166"/>
      <c r="GE189" s="166"/>
      <c r="GF189" s="166"/>
      <c r="GG189" s="166"/>
      <c r="GH189" s="166"/>
      <c r="GI189" s="166"/>
      <c r="GJ189" s="166"/>
      <c r="GK189" s="166"/>
      <c r="GL189" s="166"/>
      <c r="GM189" s="166"/>
      <c r="GN189" s="166"/>
      <c r="GO189" s="166"/>
      <c r="GP189" s="166"/>
      <c r="GQ189" s="166"/>
      <c r="GR189" s="166"/>
      <c r="GS189" s="166"/>
      <c r="GT189" s="166"/>
      <c r="GU189" s="166"/>
      <c r="GV189" s="166"/>
      <c r="GW189" s="166"/>
      <c r="GX189" s="166"/>
      <c r="GY189" s="166"/>
      <c r="GZ189" s="166"/>
      <c r="HA189" s="166"/>
      <c r="HB189" s="166"/>
      <c r="HC189" s="166"/>
      <c r="HD189" s="166"/>
      <c r="HE189" s="166"/>
      <c r="HF189" s="166"/>
      <c r="HG189" s="166"/>
      <c r="HH189" s="166"/>
      <c r="HI189" s="166"/>
      <c r="HJ189" s="166"/>
      <c r="HK189" s="166"/>
      <c r="HL189" s="166"/>
      <c r="HM189" s="166"/>
      <c r="HN189" s="166"/>
      <c r="HO189" s="166"/>
      <c r="HP189" s="166"/>
      <c r="HQ189" s="166"/>
      <c r="HR189" s="166"/>
      <c r="HS189" s="166"/>
      <c r="HT189" s="166"/>
      <c r="HU189" s="166"/>
      <c r="HV189" s="166"/>
      <c r="HW189" s="166"/>
      <c r="HX189" s="166"/>
      <c r="HY189" s="166"/>
      <c r="HZ189" s="166"/>
      <c r="IA189" s="166"/>
      <c r="IB189" s="166"/>
      <c r="IC189" s="166"/>
      <c r="ID189" s="166"/>
      <c r="IE189" s="166"/>
      <c r="IF189" s="166"/>
      <c r="IG189" s="166"/>
      <c r="IH189" s="166"/>
      <c r="II189" s="166"/>
      <c r="IJ189" s="166"/>
      <c r="IK189" s="166"/>
      <c r="IL189" s="166"/>
      <c r="IM189" s="166"/>
      <c r="IN189" s="166"/>
      <c r="IO189" s="166"/>
      <c r="IP189" s="166"/>
      <c r="IQ189" s="166"/>
      <c r="IR189" s="166"/>
      <c r="IS189" s="166"/>
      <c r="IT189" s="166"/>
      <c r="IU189" s="166"/>
      <c r="IV189" s="166"/>
    </row>
    <row r="190" spans="1:256">
      <c r="A190" s="166"/>
      <c r="B190" s="166"/>
      <c r="C190" s="166"/>
      <c r="D190" s="167"/>
      <c r="E190" s="166"/>
      <c r="F190" s="169" t="s">
        <v>158</v>
      </c>
      <c r="G190" s="170"/>
      <c r="H190" s="169" t="s">
        <v>1</v>
      </c>
      <c r="I190" s="170"/>
      <c r="J190" s="169" t="s">
        <v>158</v>
      </c>
      <c r="K190" s="170"/>
      <c r="L190" s="169" t="s">
        <v>1</v>
      </c>
      <c r="M190" s="166"/>
      <c r="N190" s="166"/>
      <c r="O190" s="166"/>
      <c r="P190" s="166"/>
      <c r="Q190" s="166"/>
      <c r="R190" s="166"/>
      <c r="S190" s="166"/>
      <c r="T190" s="166"/>
      <c r="U190" s="166"/>
      <c r="V190" s="166"/>
      <c r="W190" s="166"/>
      <c r="X190" s="166"/>
      <c r="Y190" s="166"/>
      <c r="Z190" s="166"/>
      <c r="AA190" s="166"/>
      <c r="AB190" s="166"/>
      <c r="AC190" s="166"/>
      <c r="AD190" s="166"/>
      <c r="AE190" s="166"/>
      <c r="AF190" s="166"/>
      <c r="AG190" s="166"/>
      <c r="AH190" s="166"/>
      <c r="AI190" s="166"/>
      <c r="AJ190" s="166"/>
      <c r="AK190" s="166"/>
      <c r="AL190" s="166"/>
      <c r="AM190" s="166"/>
      <c r="AN190" s="166"/>
      <c r="AO190" s="166"/>
      <c r="AP190" s="166"/>
      <c r="AQ190" s="166"/>
      <c r="AR190" s="166"/>
      <c r="AS190" s="166"/>
      <c r="AT190" s="166"/>
      <c r="AU190" s="166"/>
      <c r="AV190" s="166"/>
      <c r="AW190" s="166"/>
      <c r="AX190" s="166"/>
      <c r="AY190" s="166"/>
      <c r="AZ190" s="166"/>
      <c r="BA190" s="166"/>
      <c r="BB190" s="166"/>
      <c r="BC190" s="166"/>
      <c r="BD190" s="166"/>
      <c r="BE190" s="166"/>
      <c r="BF190" s="166"/>
      <c r="BG190" s="166"/>
      <c r="BH190" s="166"/>
      <c r="BI190" s="166"/>
      <c r="BJ190" s="166"/>
      <c r="BK190" s="166"/>
      <c r="BL190" s="166"/>
      <c r="BM190" s="166"/>
      <c r="BN190" s="166"/>
      <c r="BO190" s="166"/>
      <c r="BP190" s="166"/>
      <c r="BQ190" s="166"/>
      <c r="BR190" s="166"/>
      <c r="BS190" s="166"/>
      <c r="BT190" s="166"/>
      <c r="BU190" s="166"/>
      <c r="BV190" s="166"/>
      <c r="BW190" s="166"/>
      <c r="BX190" s="166"/>
      <c r="BY190" s="166"/>
      <c r="BZ190" s="166"/>
      <c r="CA190" s="166"/>
      <c r="CB190" s="166"/>
      <c r="CC190" s="166"/>
      <c r="CD190" s="166"/>
      <c r="CE190" s="166"/>
      <c r="CF190" s="166"/>
      <c r="CG190" s="166"/>
      <c r="CH190" s="166"/>
      <c r="CI190" s="166"/>
      <c r="CJ190" s="166"/>
      <c r="CK190" s="166"/>
      <c r="CL190" s="166"/>
      <c r="CM190" s="166"/>
      <c r="CN190" s="166"/>
      <c r="CO190" s="166"/>
      <c r="CP190" s="166"/>
      <c r="CQ190" s="166"/>
      <c r="CR190" s="166"/>
      <c r="CS190" s="166"/>
      <c r="CT190" s="166"/>
      <c r="CU190" s="166"/>
      <c r="CV190" s="166"/>
      <c r="CW190" s="166"/>
      <c r="CX190" s="166"/>
      <c r="CY190" s="166"/>
      <c r="CZ190" s="166"/>
      <c r="DA190" s="166"/>
      <c r="DB190" s="166"/>
      <c r="DC190" s="166"/>
      <c r="DD190" s="166"/>
      <c r="DE190" s="166"/>
      <c r="DF190" s="166"/>
      <c r="DG190" s="166"/>
      <c r="DH190" s="166"/>
      <c r="DI190" s="166"/>
      <c r="DJ190" s="166"/>
      <c r="DK190" s="166"/>
      <c r="DL190" s="166"/>
      <c r="DM190" s="166"/>
      <c r="DN190" s="166"/>
      <c r="DO190" s="166"/>
      <c r="DP190" s="166"/>
      <c r="DQ190" s="166"/>
      <c r="DR190" s="166"/>
      <c r="DS190" s="166"/>
      <c r="DT190" s="166"/>
      <c r="DU190" s="166"/>
      <c r="DV190" s="166"/>
      <c r="DW190" s="166"/>
      <c r="DX190" s="166"/>
      <c r="DY190" s="166"/>
      <c r="DZ190" s="166"/>
      <c r="EA190" s="166"/>
      <c r="EB190" s="166"/>
      <c r="EC190" s="166"/>
      <c r="ED190" s="166"/>
      <c r="EE190" s="166"/>
      <c r="EF190" s="166"/>
      <c r="EG190" s="166"/>
      <c r="EH190" s="166"/>
      <c r="EI190" s="166"/>
      <c r="EJ190" s="166"/>
      <c r="EK190" s="166"/>
      <c r="EL190" s="166"/>
      <c r="EM190" s="166"/>
      <c r="EN190" s="166"/>
      <c r="EO190" s="166"/>
      <c r="EP190" s="166"/>
      <c r="EQ190" s="166"/>
      <c r="ER190" s="166"/>
      <c r="ES190" s="166"/>
      <c r="ET190" s="166"/>
      <c r="EU190" s="166"/>
      <c r="EV190" s="166"/>
      <c r="EW190" s="166"/>
      <c r="EX190" s="166"/>
      <c r="EY190" s="166"/>
      <c r="EZ190" s="166"/>
      <c r="FA190" s="166"/>
      <c r="FB190" s="166"/>
      <c r="FC190" s="166"/>
      <c r="FD190" s="166"/>
      <c r="FE190" s="166"/>
      <c r="FF190" s="166"/>
      <c r="FG190" s="166"/>
      <c r="FH190" s="166"/>
      <c r="FI190" s="166"/>
      <c r="FJ190" s="166"/>
      <c r="FK190" s="166"/>
      <c r="FL190" s="166"/>
      <c r="FM190" s="166"/>
      <c r="FN190" s="166"/>
      <c r="FO190" s="166"/>
      <c r="FP190" s="166"/>
      <c r="FQ190" s="166"/>
      <c r="FR190" s="166"/>
      <c r="FS190" s="166"/>
      <c r="FT190" s="166"/>
      <c r="FU190" s="166"/>
      <c r="FV190" s="166"/>
      <c r="FW190" s="166"/>
      <c r="FX190" s="166"/>
      <c r="FY190" s="166"/>
      <c r="FZ190" s="166"/>
      <c r="GA190" s="166"/>
      <c r="GB190" s="166"/>
      <c r="GC190" s="166"/>
      <c r="GD190" s="166"/>
      <c r="GE190" s="166"/>
      <c r="GF190" s="166"/>
      <c r="GG190" s="166"/>
      <c r="GH190" s="166"/>
      <c r="GI190" s="166"/>
      <c r="GJ190" s="166"/>
      <c r="GK190" s="166"/>
      <c r="GL190" s="166"/>
      <c r="GM190" s="166"/>
      <c r="GN190" s="166"/>
      <c r="GO190" s="166"/>
      <c r="GP190" s="166"/>
      <c r="GQ190" s="166"/>
      <c r="GR190" s="166"/>
      <c r="GS190" s="166"/>
      <c r="GT190" s="166"/>
      <c r="GU190" s="166"/>
      <c r="GV190" s="166"/>
      <c r="GW190" s="166"/>
      <c r="GX190" s="166"/>
      <c r="GY190" s="166"/>
      <c r="GZ190" s="166"/>
      <c r="HA190" s="166"/>
      <c r="HB190" s="166"/>
      <c r="HC190" s="166"/>
      <c r="HD190" s="166"/>
      <c r="HE190" s="166"/>
      <c r="HF190" s="166"/>
      <c r="HG190" s="166"/>
      <c r="HH190" s="166"/>
      <c r="HI190" s="166"/>
      <c r="HJ190" s="166"/>
      <c r="HK190" s="166"/>
      <c r="HL190" s="166"/>
      <c r="HM190" s="166"/>
      <c r="HN190" s="166"/>
      <c r="HO190" s="166"/>
      <c r="HP190" s="166"/>
      <c r="HQ190" s="166"/>
      <c r="HR190" s="166"/>
      <c r="HS190" s="166"/>
      <c r="HT190" s="166"/>
      <c r="HU190" s="166"/>
      <c r="HV190" s="166"/>
      <c r="HW190" s="166"/>
      <c r="HX190" s="166"/>
      <c r="HY190" s="166"/>
      <c r="HZ190" s="166"/>
      <c r="IA190" s="166"/>
      <c r="IB190" s="166"/>
      <c r="IC190" s="166"/>
      <c r="ID190" s="166"/>
      <c r="IE190" s="166"/>
      <c r="IF190" s="166"/>
      <c r="IG190" s="166"/>
      <c r="IH190" s="166"/>
      <c r="II190" s="166"/>
      <c r="IJ190" s="166"/>
      <c r="IK190" s="166"/>
      <c r="IL190" s="166"/>
      <c r="IM190" s="166"/>
      <c r="IN190" s="166"/>
      <c r="IO190" s="166"/>
      <c r="IP190" s="166"/>
      <c r="IQ190" s="166"/>
      <c r="IR190" s="166"/>
      <c r="IS190" s="166"/>
      <c r="IT190" s="166"/>
      <c r="IU190" s="166"/>
      <c r="IV190" s="166"/>
    </row>
    <row r="191" spans="1:256">
      <c r="D191" s="171" t="s">
        <v>2</v>
      </c>
      <c r="F191" s="172" t="s">
        <v>3</v>
      </c>
      <c r="G191" s="170"/>
      <c r="H191" s="172" t="s">
        <v>3</v>
      </c>
      <c r="I191" s="170"/>
      <c r="J191" s="172" t="s">
        <v>3</v>
      </c>
      <c r="K191" s="170"/>
      <c r="L191" s="172" t="s">
        <v>3</v>
      </c>
    </row>
    <row r="192" spans="1:256">
      <c r="D192" s="167"/>
      <c r="F192" s="165"/>
      <c r="H192" s="165"/>
      <c r="J192" s="165"/>
      <c r="L192" s="165"/>
    </row>
    <row r="193" spans="1:12">
      <c r="A193" s="213" t="s">
        <v>142</v>
      </c>
      <c r="B193" s="214"/>
      <c r="C193" s="214"/>
      <c r="D193" s="214"/>
      <c r="E193" s="214"/>
      <c r="F193" s="206"/>
      <c r="G193" s="215"/>
      <c r="H193" s="206"/>
      <c r="I193" s="215"/>
      <c r="J193" s="206"/>
      <c r="K193" s="215"/>
      <c r="L193" s="206"/>
    </row>
    <row r="194" spans="1:12">
      <c r="A194" s="181" t="s">
        <v>229</v>
      </c>
      <c r="B194" s="181"/>
      <c r="D194" s="181"/>
      <c r="E194" s="181"/>
      <c r="F194" s="174"/>
      <c r="G194" s="216"/>
      <c r="H194" s="174"/>
      <c r="I194" s="216"/>
      <c r="J194" s="206"/>
      <c r="K194" s="216"/>
      <c r="L194" s="206"/>
    </row>
    <row r="195" spans="1:12">
      <c r="A195" s="214"/>
      <c r="B195" s="214" t="s">
        <v>143</v>
      </c>
      <c r="C195" s="214"/>
      <c r="D195" s="217"/>
      <c r="E195" s="214"/>
      <c r="F195" s="174">
        <v>259722634</v>
      </c>
      <c r="G195" s="174">
        <v>0</v>
      </c>
      <c r="H195" s="174">
        <v>419687036</v>
      </c>
      <c r="I195" s="174">
        <v>0</v>
      </c>
      <c r="J195" s="206">
        <v>1041319</v>
      </c>
      <c r="K195" s="215" t="e">
        <v>#REF!</v>
      </c>
      <c r="L195" s="206">
        <v>115845921.76000001</v>
      </c>
    </row>
    <row r="196" spans="1:12">
      <c r="A196" s="181" t="s">
        <v>144</v>
      </c>
      <c r="B196" s="214"/>
      <c r="C196" s="214"/>
      <c r="D196" s="217"/>
      <c r="E196" s="214"/>
      <c r="F196" s="159"/>
      <c r="G196" s="216"/>
      <c r="H196" s="174"/>
      <c r="I196" s="216"/>
      <c r="K196" s="216"/>
      <c r="L196" s="206"/>
    </row>
    <row r="197" spans="1:12">
      <c r="A197" s="181"/>
      <c r="B197" s="214" t="s">
        <v>8</v>
      </c>
      <c r="C197" s="214"/>
      <c r="D197" s="217"/>
      <c r="E197" s="214"/>
      <c r="F197" s="174">
        <v>0</v>
      </c>
      <c r="G197" s="174">
        <v>0</v>
      </c>
      <c r="H197" s="174">
        <v>2121005878</v>
      </c>
      <c r="I197" s="216"/>
      <c r="J197" s="206">
        <v>0</v>
      </c>
      <c r="K197" s="215" t="e">
        <v>#REF!</v>
      </c>
      <c r="L197" s="206">
        <v>161494509.11000001</v>
      </c>
    </row>
    <row r="198" spans="1:12">
      <c r="A198" s="181" t="s">
        <v>230</v>
      </c>
      <c r="B198" s="214"/>
      <c r="C198" s="214"/>
      <c r="D198" s="217"/>
      <c r="E198" s="214"/>
      <c r="F198" s="174">
        <v>0</v>
      </c>
      <c r="G198" s="174">
        <v>0</v>
      </c>
      <c r="H198" s="174">
        <v>0</v>
      </c>
      <c r="I198" s="216"/>
      <c r="J198" s="206">
        <v>4335619244</v>
      </c>
      <c r="K198" s="215" t="e">
        <v>#REF!</v>
      </c>
      <c r="L198" s="206">
        <v>0</v>
      </c>
    </row>
    <row r="199" spans="1:12">
      <c r="A199" s="181" t="s">
        <v>231</v>
      </c>
      <c r="B199" s="214"/>
      <c r="C199" s="214"/>
      <c r="D199" s="217"/>
      <c r="E199" s="214"/>
      <c r="F199" s="174">
        <v>0</v>
      </c>
      <c r="G199" s="174">
        <v>0</v>
      </c>
      <c r="H199" s="174">
        <v>0</v>
      </c>
      <c r="I199" s="216"/>
      <c r="J199" s="206">
        <v>142500003</v>
      </c>
      <c r="K199" s="215" t="e">
        <v>#REF!</v>
      </c>
      <c r="L199" s="206">
        <v>0</v>
      </c>
    </row>
    <row r="200" spans="1:12">
      <c r="A200" s="181" t="s">
        <v>232</v>
      </c>
      <c r="B200" s="214"/>
      <c r="C200" s="214"/>
      <c r="D200" s="217"/>
      <c r="E200" s="214"/>
      <c r="F200" s="174">
        <v>0</v>
      </c>
      <c r="G200" s="216"/>
      <c r="H200" s="174">
        <v>0</v>
      </c>
      <c r="I200" s="216"/>
      <c r="J200" s="206">
        <v>240000000</v>
      </c>
      <c r="K200" s="216"/>
      <c r="L200" s="206">
        <v>0</v>
      </c>
    </row>
    <row r="201" spans="1:12">
      <c r="A201" s="181" t="s">
        <v>144</v>
      </c>
      <c r="B201" s="214"/>
      <c r="C201" s="214"/>
      <c r="D201" s="217"/>
      <c r="E201" s="214"/>
      <c r="F201" s="174"/>
      <c r="G201" s="216"/>
      <c r="H201" s="174"/>
      <c r="I201" s="216"/>
      <c r="J201" s="206"/>
      <c r="K201" s="216"/>
      <c r="L201" s="206"/>
    </row>
    <row r="202" spans="1:12">
      <c r="A202" s="181"/>
      <c r="B202" s="214" t="s">
        <v>233</v>
      </c>
      <c r="C202" s="214"/>
      <c r="D202" s="217"/>
      <c r="E202" s="214"/>
      <c r="F202" s="174">
        <v>193597273</v>
      </c>
      <c r="G202" s="216"/>
      <c r="H202" s="174">
        <v>0</v>
      </c>
      <c r="I202" s="216"/>
      <c r="J202" s="206">
        <v>0</v>
      </c>
      <c r="K202" s="216"/>
      <c r="L202" s="206">
        <v>0</v>
      </c>
    </row>
    <row r="203" spans="1:12">
      <c r="A203" s="181" t="s">
        <v>234</v>
      </c>
      <c r="B203" s="214"/>
      <c r="C203" s="214"/>
      <c r="D203" s="217"/>
      <c r="E203" s="214"/>
      <c r="F203" s="174">
        <v>0</v>
      </c>
      <c r="G203" s="216"/>
      <c r="H203" s="174">
        <v>0</v>
      </c>
      <c r="I203" s="216"/>
      <c r="J203" s="206">
        <v>4634601397.2799997</v>
      </c>
      <c r="K203" s="216"/>
      <c r="L203" s="206">
        <v>0</v>
      </c>
    </row>
    <row r="204" spans="1:12">
      <c r="A204" s="214"/>
      <c r="B204" s="214"/>
      <c r="C204" s="214"/>
      <c r="D204" s="217"/>
      <c r="E204" s="214"/>
      <c r="F204" s="174"/>
      <c r="G204" s="216"/>
      <c r="H204" s="174"/>
      <c r="I204" s="216"/>
      <c r="J204" s="206"/>
      <c r="K204" s="216"/>
      <c r="L204" s="206"/>
    </row>
    <row r="205" spans="1:12">
      <c r="A205" s="214"/>
      <c r="B205" s="214"/>
      <c r="C205" s="214"/>
      <c r="D205" s="217"/>
      <c r="E205" s="214"/>
      <c r="F205" s="174"/>
      <c r="G205" s="216"/>
      <c r="H205" s="174"/>
      <c r="I205" s="216"/>
      <c r="J205" s="206"/>
      <c r="K205" s="216"/>
      <c r="L205" s="206"/>
    </row>
    <row r="206" spans="1:12">
      <c r="A206" s="214"/>
      <c r="B206" s="214"/>
      <c r="C206" s="214"/>
      <c r="D206" s="217"/>
      <c r="E206" s="214"/>
      <c r="F206" s="174"/>
      <c r="G206" s="216"/>
      <c r="H206" s="174"/>
      <c r="I206" s="216"/>
      <c r="J206" s="206"/>
      <c r="K206" s="216"/>
      <c r="L206" s="206"/>
    </row>
    <row r="207" spans="1:12">
      <c r="A207" s="214"/>
      <c r="B207" s="214"/>
      <c r="C207" s="214"/>
      <c r="D207" s="217"/>
      <c r="E207" s="214"/>
      <c r="F207" s="174"/>
      <c r="G207" s="216"/>
      <c r="H207" s="174"/>
      <c r="I207" s="216"/>
      <c r="J207" s="206"/>
      <c r="K207" s="216"/>
      <c r="L207" s="206"/>
    </row>
    <row r="208" spans="1:12">
      <c r="A208" s="214"/>
      <c r="B208" s="214"/>
      <c r="C208" s="214"/>
      <c r="D208" s="217"/>
      <c r="E208" s="214"/>
      <c r="F208" s="174"/>
      <c r="G208" s="216"/>
      <c r="H208" s="174"/>
      <c r="I208" s="216"/>
      <c r="J208" s="206"/>
      <c r="K208" s="216"/>
      <c r="L208" s="206"/>
    </row>
    <row r="209" spans="1:12">
      <c r="A209" s="214"/>
      <c r="B209" s="214"/>
      <c r="C209" s="214"/>
      <c r="D209" s="217"/>
      <c r="E209" s="214"/>
      <c r="F209" s="174"/>
      <c r="G209" s="216"/>
      <c r="H209" s="174"/>
      <c r="I209" s="216"/>
      <c r="J209" s="206"/>
      <c r="K209" s="216"/>
      <c r="L209" s="206"/>
    </row>
    <row r="210" spans="1:12">
      <c r="A210" s="214"/>
      <c r="B210" s="214"/>
      <c r="C210" s="214"/>
      <c r="D210" s="217"/>
      <c r="E210" s="214"/>
      <c r="F210" s="174"/>
      <c r="G210" s="216"/>
      <c r="H210" s="174"/>
      <c r="I210" s="216"/>
      <c r="J210" s="206"/>
      <c r="K210" s="216"/>
      <c r="L210" s="206"/>
    </row>
    <row r="211" spans="1:12">
      <c r="A211" s="214"/>
      <c r="B211" s="214"/>
      <c r="C211" s="214"/>
      <c r="D211" s="217"/>
      <c r="E211" s="214"/>
      <c r="F211" s="174"/>
      <c r="G211" s="216"/>
      <c r="H211" s="174"/>
      <c r="I211" s="216"/>
      <c r="J211" s="206"/>
      <c r="K211" s="216"/>
      <c r="L211" s="206"/>
    </row>
    <row r="212" spans="1:12">
      <c r="A212" s="214"/>
      <c r="B212" s="214"/>
      <c r="C212" s="214"/>
      <c r="D212" s="217"/>
      <c r="E212" s="214"/>
      <c r="F212" s="174"/>
      <c r="G212" s="216"/>
      <c r="H212" s="174"/>
      <c r="I212" s="216"/>
      <c r="J212" s="206"/>
      <c r="K212" s="216"/>
      <c r="L212" s="206"/>
    </row>
    <row r="213" spans="1:12">
      <c r="A213" s="214"/>
      <c r="B213" s="214"/>
      <c r="C213" s="214"/>
      <c r="D213" s="217"/>
      <c r="E213" s="214"/>
      <c r="F213" s="174"/>
      <c r="G213" s="216"/>
      <c r="H213" s="174"/>
      <c r="I213" s="216"/>
      <c r="J213" s="206"/>
      <c r="K213" s="216"/>
      <c r="L213" s="206"/>
    </row>
    <row r="214" spans="1:12">
      <c r="A214" s="214"/>
      <c r="B214" s="214"/>
      <c r="C214" s="214"/>
      <c r="D214" s="217"/>
      <c r="E214" s="214"/>
      <c r="F214" s="174"/>
      <c r="G214" s="216"/>
      <c r="H214" s="174"/>
      <c r="I214" s="216"/>
      <c r="J214" s="206"/>
      <c r="K214" s="216"/>
      <c r="L214" s="206"/>
    </row>
    <row r="215" spans="1:12">
      <c r="A215" s="214"/>
      <c r="B215" s="214"/>
      <c r="C215" s="214"/>
      <c r="D215" s="217"/>
      <c r="E215" s="214"/>
      <c r="F215" s="174"/>
      <c r="G215" s="216"/>
      <c r="H215" s="174"/>
      <c r="I215" s="216"/>
      <c r="J215" s="206"/>
      <c r="K215" s="216"/>
      <c r="L215" s="206"/>
    </row>
    <row r="216" spans="1:12">
      <c r="A216" s="214"/>
      <c r="B216" s="214"/>
      <c r="C216" s="214"/>
      <c r="D216" s="217"/>
      <c r="E216" s="214"/>
      <c r="F216" s="174"/>
      <c r="G216" s="216"/>
      <c r="H216" s="174"/>
      <c r="I216" s="216"/>
      <c r="J216" s="206"/>
      <c r="K216" s="216"/>
      <c r="L216" s="206"/>
    </row>
    <row r="217" spans="1:12">
      <c r="A217" s="214"/>
      <c r="B217" s="214"/>
      <c r="C217" s="214"/>
      <c r="D217" s="217"/>
      <c r="E217" s="214"/>
      <c r="F217" s="174"/>
      <c r="G217" s="216"/>
      <c r="H217" s="174"/>
      <c r="I217" s="216"/>
      <c r="J217" s="206"/>
      <c r="K217" s="216"/>
      <c r="L217" s="206"/>
    </row>
    <row r="218" spans="1:12">
      <c r="A218" s="214"/>
      <c r="B218" s="214"/>
      <c r="C218" s="214"/>
      <c r="D218" s="217"/>
      <c r="E218" s="214"/>
      <c r="F218" s="174"/>
      <c r="G218" s="216"/>
      <c r="H218" s="174"/>
      <c r="I218" s="216"/>
      <c r="J218" s="206"/>
      <c r="K218" s="216"/>
      <c r="L218" s="206"/>
    </row>
    <row r="219" spans="1:12">
      <c r="A219" s="214"/>
      <c r="B219" s="214"/>
      <c r="C219" s="214"/>
      <c r="D219" s="217"/>
      <c r="E219" s="214"/>
      <c r="F219" s="174"/>
      <c r="G219" s="216"/>
      <c r="H219" s="174"/>
      <c r="I219" s="216"/>
      <c r="J219" s="206"/>
      <c r="K219" s="216"/>
      <c r="L219" s="206"/>
    </row>
    <row r="220" spans="1:12">
      <c r="A220" s="214"/>
      <c r="B220" s="214"/>
      <c r="C220" s="214"/>
      <c r="D220" s="217"/>
      <c r="E220" s="214"/>
      <c r="F220" s="174"/>
      <c r="G220" s="216"/>
      <c r="H220" s="174"/>
      <c r="I220" s="216"/>
      <c r="J220" s="206"/>
      <c r="K220" s="216"/>
      <c r="L220" s="206"/>
    </row>
    <row r="221" spans="1:12">
      <c r="A221" s="214"/>
      <c r="B221" s="214"/>
      <c r="C221" s="214"/>
      <c r="D221" s="217"/>
      <c r="E221" s="214"/>
      <c r="F221" s="174"/>
      <c r="G221" s="216"/>
      <c r="H221" s="174"/>
      <c r="I221" s="216"/>
      <c r="J221" s="206"/>
      <c r="K221" s="216"/>
      <c r="L221" s="206"/>
    </row>
    <row r="222" spans="1:12">
      <c r="A222" s="214"/>
      <c r="B222" s="214"/>
      <c r="C222" s="214"/>
      <c r="D222" s="217"/>
      <c r="E222" s="214"/>
      <c r="F222" s="174"/>
      <c r="G222" s="216"/>
      <c r="H222" s="174"/>
      <c r="I222" s="216"/>
      <c r="J222" s="206"/>
      <c r="K222" s="216"/>
      <c r="L222" s="206"/>
    </row>
    <row r="223" spans="1:12">
      <c r="A223" s="214"/>
      <c r="B223" s="214"/>
      <c r="C223" s="214"/>
      <c r="D223" s="217"/>
      <c r="E223" s="214"/>
      <c r="F223" s="174"/>
      <c r="G223" s="216"/>
      <c r="H223" s="174"/>
      <c r="I223" s="216"/>
      <c r="J223" s="206"/>
      <c r="K223" s="216"/>
      <c r="L223" s="206"/>
    </row>
    <row r="224" spans="1:12">
      <c r="A224" s="214"/>
      <c r="B224" s="214"/>
      <c r="C224" s="214"/>
      <c r="D224" s="217"/>
      <c r="E224" s="214"/>
      <c r="F224" s="174"/>
      <c r="G224" s="216"/>
      <c r="H224" s="174"/>
      <c r="I224" s="216"/>
      <c r="J224" s="206"/>
      <c r="K224" s="216"/>
      <c r="L224" s="206"/>
    </row>
    <row r="225" spans="1:12">
      <c r="A225" s="214"/>
      <c r="B225" s="214"/>
      <c r="C225" s="214"/>
      <c r="D225" s="217"/>
      <c r="E225" s="214"/>
      <c r="F225" s="174"/>
      <c r="G225" s="216"/>
      <c r="H225" s="174"/>
      <c r="I225" s="216"/>
      <c r="J225" s="206"/>
      <c r="K225" s="216"/>
      <c r="L225" s="206"/>
    </row>
    <row r="226" spans="1:12">
      <c r="A226" s="214"/>
      <c r="B226" s="214"/>
      <c r="C226" s="214"/>
      <c r="D226" s="217"/>
      <c r="E226" s="214"/>
      <c r="F226" s="174"/>
      <c r="G226" s="216"/>
      <c r="H226" s="174"/>
      <c r="I226" s="216"/>
      <c r="J226" s="206"/>
      <c r="K226" s="216"/>
      <c r="L226" s="206"/>
    </row>
    <row r="227" spans="1:12">
      <c r="A227" s="214"/>
      <c r="B227" s="214"/>
      <c r="C227" s="214"/>
      <c r="D227" s="217"/>
      <c r="E227" s="214"/>
      <c r="F227" s="174"/>
      <c r="G227" s="216"/>
      <c r="H227" s="174"/>
      <c r="I227" s="216"/>
      <c r="J227" s="206"/>
      <c r="K227" s="216"/>
      <c r="L227" s="206"/>
    </row>
    <row r="228" spans="1:12">
      <c r="A228" s="214"/>
      <c r="B228" s="214"/>
      <c r="C228" s="214"/>
      <c r="D228" s="217"/>
      <c r="E228" s="214"/>
      <c r="F228" s="174"/>
      <c r="G228" s="216"/>
      <c r="H228" s="174"/>
      <c r="I228" s="216"/>
      <c r="J228" s="206"/>
      <c r="K228" s="216"/>
      <c r="L228" s="206"/>
    </row>
    <row r="229" spans="1:12">
      <c r="A229" s="214"/>
      <c r="B229" s="214"/>
      <c r="C229" s="214"/>
      <c r="D229" s="217"/>
      <c r="E229" s="214"/>
      <c r="F229" s="174"/>
      <c r="G229" s="216"/>
      <c r="H229" s="174"/>
      <c r="I229" s="216"/>
      <c r="J229" s="206"/>
      <c r="K229" s="216"/>
      <c r="L229" s="206"/>
    </row>
    <row r="230" spans="1:12" ht="21.95" customHeight="1">
      <c r="A230" s="185" t="s">
        <v>199</v>
      </c>
      <c r="B230" s="185"/>
      <c r="C230" s="185"/>
      <c r="D230" s="186"/>
      <c r="E230" s="185"/>
      <c r="F230" s="187"/>
      <c r="G230" s="188"/>
      <c r="H230" s="187"/>
      <c r="I230" s="188"/>
      <c r="J230" s="187"/>
      <c r="K230" s="188"/>
      <c r="L230" s="187"/>
    </row>
  </sheetData>
  <mergeCells count="10">
    <mergeCell ref="F143:H143"/>
    <mergeCell ref="J143:L143"/>
    <mergeCell ref="F189:H189"/>
    <mergeCell ref="J189:L189"/>
    <mergeCell ref="F5:H5"/>
    <mergeCell ref="J5:L5"/>
    <mergeCell ref="F51:H51"/>
    <mergeCell ref="J51:L51"/>
    <mergeCell ref="F97:H97"/>
    <mergeCell ref="J97:L97"/>
  </mergeCells>
  <pageMargins left="0.57999999999999996" right="0.11811023622047245" top="0.34" bottom="0.28000000000000003" header="0.37" footer="0.26"/>
  <pageSetup paperSize="9" firstPageNumber="11" fitToHeight="0" orientation="portrait" useFirstPageNumber="1" horizontalDpi="1200" verticalDpi="1200" r:id="rId1"/>
  <headerFooter>
    <oddFooter>&amp;R&amp;"Angsana New,Regular"&amp;12&amp;P</oddFooter>
  </headerFooter>
  <rowBreaks count="3" manualBreakCount="3">
    <brk id="46" max="11" man="1"/>
    <brk id="92" max="11" man="1"/>
    <brk id="138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92D050"/>
  </sheetPr>
  <dimension ref="A1:N151"/>
  <sheetViews>
    <sheetView topLeftCell="A4" zoomScaleSheetLayoutView="90" workbookViewId="0">
      <selection activeCell="F34" sqref="F34"/>
    </sheetView>
  </sheetViews>
  <sheetFormatPr defaultRowHeight="18"/>
  <cols>
    <col min="1" max="2" width="2" style="74" customWidth="1"/>
    <col min="3" max="3" width="48.5" style="74" customWidth="1"/>
    <col min="4" max="4" width="7.33203125" style="79" customWidth="1"/>
    <col min="5" max="5" width="0.83203125" style="74" customWidth="1"/>
    <col min="6" max="6" width="13.33203125" style="80" bestFit="1" customWidth="1"/>
    <col min="7" max="7" width="1" style="81" customWidth="1"/>
    <col min="8" max="8" width="12.1640625" style="81" bestFit="1" customWidth="1"/>
    <col min="9" max="9" width="1" style="81" customWidth="1"/>
    <col min="10" max="10" width="13.33203125" style="80" bestFit="1" customWidth="1"/>
    <col min="11" max="11" width="1" style="81" customWidth="1"/>
    <col min="12" max="12" width="12.1640625" style="81" bestFit="1" customWidth="1"/>
    <col min="13" max="250" width="9.33203125" style="74"/>
    <col min="251" max="252" width="2" style="74" customWidth="1"/>
    <col min="253" max="253" width="44.5" style="74" customWidth="1"/>
    <col min="254" max="254" width="7.33203125" style="74" customWidth="1"/>
    <col min="255" max="255" width="1" style="74" customWidth="1"/>
    <col min="256" max="256" width="12.1640625" style="74" bestFit="1" customWidth="1"/>
    <col min="257" max="257" width="1" style="74" customWidth="1"/>
    <col min="258" max="258" width="12.1640625" style="74" bestFit="1" customWidth="1"/>
    <col min="259" max="259" width="1" style="74" customWidth="1"/>
    <col min="260" max="260" width="12.1640625" style="74" bestFit="1" customWidth="1"/>
    <col min="261" max="261" width="1" style="74" customWidth="1"/>
    <col min="262" max="262" width="12.1640625" style="74" bestFit="1" customWidth="1"/>
    <col min="263" max="506" width="9.33203125" style="74"/>
    <col min="507" max="508" width="2" style="74" customWidth="1"/>
    <col min="509" max="509" width="44.5" style="74" customWidth="1"/>
    <col min="510" max="510" width="7.33203125" style="74" customWidth="1"/>
    <col min="511" max="511" width="1" style="74" customWidth="1"/>
    <col min="512" max="512" width="12.1640625" style="74" bestFit="1" customWidth="1"/>
    <col min="513" max="513" width="1" style="74" customWidth="1"/>
    <col min="514" max="514" width="12.1640625" style="74" bestFit="1" customWidth="1"/>
    <col min="515" max="515" width="1" style="74" customWidth="1"/>
    <col min="516" max="516" width="12.1640625" style="74" bestFit="1" customWidth="1"/>
    <col min="517" max="517" width="1" style="74" customWidth="1"/>
    <col min="518" max="518" width="12.1640625" style="74" bestFit="1" customWidth="1"/>
    <col min="519" max="762" width="9.33203125" style="74"/>
    <col min="763" max="764" width="2" style="74" customWidth="1"/>
    <col min="765" max="765" width="44.5" style="74" customWidth="1"/>
    <col min="766" max="766" width="7.33203125" style="74" customWidth="1"/>
    <col min="767" max="767" width="1" style="74" customWidth="1"/>
    <col min="768" max="768" width="12.1640625" style="74" bestFit="1" customWidth="1"/>
    <col min="769" max="769" width="1" style="74" customWidth="1"/>
    <col min="770" max="770" width="12.1640625" style="74" bestFit="1" customWidth="1"/>
    <col min="771" max="771" width="1" style="74" customWidth="1"/>
    <col min="772" max="772" width="12.1640625" style="74" bestFit="1" customWidth="1"/>
    <col min="773" max="773" width="1" style="74" customWidth="1"/>
    <col min="774" max="774" width="12.1640625" style="74" bestFit="1" customWidth="1"/>
    <col min="775" max="1018" width="9.33203125" style="74"/>
    <col min="1019" max="1020" width="2" style="74" customWidth="1"/>
    <col min="1021" max="1021" width="44.5" style="74" customWidth="1"/>
    <col min="1022" max="1022" width="7.33203125" style="74" customWidth="1"/>
    <col min="1023" max="1023" width="1" style="74" customWidth="1"/>
    <col min="1024" max="1024" width="12.1640625" style="74" bestFit="1" customWidth="1"/>
    <col min="1025" max="1025" width="1" style="74" customWidth="1"/>
    <col min="1026" max="1026" width="12.1640625" style="74" bestFit="1" customWidth="1"/>
    <col min="1027" max="1027" width="1" style="74" customWidth="1"/>
    <col min="1028" max="1028" width="12.1640625" style="74" bestFit="1" customWidth="1"/>
    <col min="1029" max="1029" width="1" style="74" customWidth="1"/>
    <col min="1030" max="1030" width="12.1640625" style="74" bestFit="1" customWidth="1"/>
    <col min="1031" max="1274" width="9.33203125" style="74"/>
    <col min="1275" max="1276" width="2" style="74" customWidth="1"/>
    <col min="1277" max="1277" width="44.5" style="74" customWidth="1"/>
    <col min="1278" max="1278" width="7.33203125" style="74" customWidth="1"/>
    <col min="1279" max="1279" width="1" style="74" customWidth="1"/>
    <col min="1280" max="1280" width="12.1640625" style="74" bestFit="1" customWidth="1"/>
    <col min="1281" max="1281" width="1" style="74" customWidth="1"/>
    <col min="1282" max="1282" width="12.1640625" style="74" bestFit="1" customWidth="1"/>
    <col min="1283" max="1283" width="1" style="74" customWidth="1"/>
    <col min="1284" max="1284" width="12.1640625" style="74" bestFit="1" customWidth="1"/>
    <col min="1285" max="1285" width="1" style="74" customWidth="1"/>
    <col min="1286" max="1286" width="12.1640625" style="74" bestFit="1" customWidth="1"/>
    <col min="1287" max="1530" width="9.33203125" style="74"/>
    <col min="1531" max="1532" width="2" style="74" customWidth="1"/>
    <col min="1533" max="1533" width="44.5" style="74" customWidth="1"/>
    <col min="1534" max="1534" width="7.33203125" style="74" customWidth="1"/>
    <col min="1535" max="1535" width="1" style="74" customWidth="1"/>
    <col min="1536" max="1536" width="12.1640625" style="74" bestFit="1" customWidth="1"/>
    <col min="1537" max="1537" width="1" style="74" customWidth="1"/>
    <col min="1538" max="1538" width="12.1640625" style="74" bestFit="1" customWidth="1"/>
    <col min="1539" max="1539" width="1" style="74" customWidth="1"/>
    <col min="1540" max="1540" width="12.1640625" style="74" bestFit="1" customWidth="1"/>
    <col min="1541" max="1541" width="1" style="74" customWidth="1"/>
    <col min="1542" max="1542" width="12.1640625" style="74" bestFit="1" customWidth="1"/>
    <col min="1543" max="1786" width="9.33203125" style="74"/>
    <col min="1787" max="1788" width="2" style="74" customWidth="1"/>
    <col min="1789" max="1789" width="44.5" style="74" customWidth="1"/>
    <col min="1790" max="1790" width="7.33203125" style="74" customWidth="1"/>
    <col min="1791" max="1791" width="1" style="74" customWidth="1"/>
    <col min="1792" max="1792" width="12.1640625" style="74" bestFit="1" customWidth="1"/>
    <col min="1793" max="1793" width="1" style="74" customWidth="1"/>
    <col min="1794" max="1794" width="12.1640625" style="74" bestFit="1" customWidth="1"/>
    <col min="1795" max="1795" width="1" style="74" customWidth="1"/>
    <col min="1796" max="1796" width="12.1640625" style="74" bestFit="1" customWidth="1"/>
    <col min="1797" max="1797" width="1" style="74" customWidth="1"/>
    <col min="1798" max="1798" width="12.1640625" style="74" bestFit="1" customWidth="1"/>
    <col min="1799" max="2042" width="9.33203125" style="74"/>
    <col min="2043" max="2044" width="2" style="74" customWidth="1"/>
    <col min="2045" max="2045" width="44.5" style="74" customWidth="1"/>
    <col min="2046" max="2046" width="7.33203125" style="74" customWidth="1"/>
    <col min="2047" max="2047" width="1" style="74" customWidth="1"/>
    <col min="2048" max="2048" width="12.1640625" style="74" bestFit="1" customWidth="1"/>
    <col min="2049" max="2049" width="1" style="74" customWidth="1"/>
    <col min="2050" max="2050" width="12.1640625" style="74" bestFit="1" customWidth="1"/>
    <col min="2051" max="2051" width="1" style="74" customWidth="1"/>
    <col min="2052" max="2052" width="12.1640625" style="74" bestFit="1" customWidth="1"/>
    <col min="2053" max="2053" width="1" style="74" customWidth="1"/>
    <col min="2054" max="2054" width="12.1640625" style="74" bestFit="1" customWidth="1"/>
    <col min="2055" max="2298" width="9.33203125" style="74"/>
    <col min="2299" max="2300" width="2" style="74" customWidth="1"/>
    <col min="2301" max="2301" width="44.5" style="74" customWidth="1"/>
    <col min="2302" max="2302" width="7.33203125" style="74" customWidth="1"/>
    <col min="2303" max="2303" width="1" style="74" customWidth="1"/>
    <col min="2304" max="2304" width="12.1640625" style="74" bestFit="1" customWidth="1"/>
    <col min="2305" max="2305" width="1" style="74" customWidth="1"/>
    <col min="2306" max="2306" width="12.1640625" style="74" bestFit="1" customWidth="1"/>
    <col min="2307" max="2307" width="1" style="74" customWidth="1"/>
    <col min="2308" max="2308" width="12.1640625" style="74" bestFit="1" customWidth="1"/>
    <col min="2309" max="2309" width="1" style="74" customWidth="1"/>
    <col min="2310" max="2310" width="12.1640625" style="74" bestFit="1" customWidth="1"/>
    <col min="2311" max="2554" width="9.33203125" style="74"/>
    <col min="2555" max="2556" width="2" style="74" customWidth="1"/>
    <col min="2557" max="2557" width="44.5" style="74" customWidth="1"/>
    <col min="2558" max="2558" width="7.33203125" style="74" customWidth="1"/>
    <col min="2559" max="2559" width="1" style="74" customWidth="1"/>
    <col min="2560" max="2560" width="12.1640625" style="74" bestFit="1" customWidth="1"/>
    <col min="2561" max="2561" width="1" style="74" customWidth="1"/>
    <col min="2562" max="2562" width="12.1640625" style="74" bestFit="1" customWidth="1"/>
    <col min="2563" max="2563" width="1" style="74" customWidth="1"/>
    <col min="2564" max="2564" width="12.1640625" style="74" bestFit="1" customWidth="1"/>
    <col min="2565" max="2565" width="1" style="74" customWidth="1"/>
    <col min="2566" max="2566" width="12.1640625" style="74" bestFit="1" customWidth="1"/>
    <col min="2567" max="2810" width="9.33203125" style="74"/>
    <col min="2811" max="2812" width="2" style="74" customWidth="1"/>
    <col min="2813" max="2813" width="44.5" style="74" customWidth="1"/>
    <col min="2814" max="2814" width="7.33203125" style="74" customWidth="1"/>
    <col min="2815" max="2815" width="1" style="74" customWidth="1"/>
    <col min="2816" max="2816" width="12.1640625" style="74" bestFit="1" customWidth="1"/>
    <col min="2817" max="2817" width="1" style="74" customWidth="1"/>
    <col min="2818" max="2818" width="12.1640625" style="74" bestFit="1" customWidth="1"/>
    <col min="2819" max="2819" width="1" style="74" customWidth="1"/>
    <col min="2820" max="2820" width="12.1640625" style="74" bestFit="1" customWidth="1"/>
    <col min="2821" max="2821" width="1" style="74" customWidth="1"/>
    <col min="2822" max="2822" width="12.1640625" style="74" bestFit="1" customWidth="1"/>
    <col min="2823" max="3066" width="9.33203125" style="74"/>
    <col min="3067" max="3068" width="2" style="74" customWidth="1"/>
    <col min="3069" max="3069" width="44.5" style="74" customWidth="1"/>
    <col min="3070" max="3070" width="7.33203125" style="74" customWidth="1"/>
    <col min="3071" max="3071" width="1" style="74" customWidth="1"/>
    <col min="3072" max="3072" width="12.1640625" style="74" bestFit="1" customWidth="1"/>
    <col min="3073" max="3073" width="1" style="74" customWidth="1"/>
    <col min="3074" max="3074" width="12.1640625" style="74" bestFit="1" customWidth="1"/>
    <col min="3075" max="3075" width="1" style="74" customWidth="1"/>
    <col min="3076" max="3076" width="12.1640625" style="74" bestFit="1" customWidth="1"/>
    <col min="3077" max="3077" width="1" style="74" customWidth="1"/>
    <col min="3078" max="3078" width="12.1640625" style="74" bestFit="1" customWidth="1"/>
    <col min="3079" max="3322" width="9.33203125" style="74"/>
    <col min="3323" max="3324" width="2" style="74" customWidth="1"/>
    <col min="3325" max="3325" width="44.5" style="74" customWidth="1"/>
    <col min="3326" max="3326" width="7.33203125" style="74" customWidth="1"/>
    <col min="3327" max="3327" width="1" style="74" customWidth="1"/>
    <col min="3328" max="3328" width="12.1640625" style="74" bestFit="1" customWidth="1"/>
    <col min="3329" max="3329" width="1" style="74" customWidth="1"/>
    <col min="3330" max="3330" width="12.1640625" style="74" bestFit="1" customWidth="1"/>
    <col min="3331" max="3331" width="1" style="74" customWidth="1"/>
    <col min="3332" max="3332" width="12.1640625" style="74" bestFit="1" customWidth="1"/>
    <col min="3333" max="3333" width="1" style="74" customWidth="1"/>
    <col min="3334" max="3334" width="12.1640625" style="74" bestFit="1" customWidth="1"/>
    <col min="3335" max="3578" width="9.33203125" style="74"/>
    <col min="3579" max="3580" width="2" style="74" customWidth="1"/>
    <col min="3581" max="3581" width="44.5" style="74" customWidth="1"/>
    <col min="3582" max="3582" width="7.33203125" style="74" customWidth="1"/>
    <col min="3583" max="3583" width="1" style="74" customWidth="1"/>
    <col min="3584" max="3584" width="12.1640625" style="74" bestFit="1" customWidth="1"/>
    <col min="3585" max="3585" width="1" style="74" customWidth="1"/>
    <col min="3586" max="3586" width="12.1640625" style="74" bestFit="1" customWidth="1"/>
    <col min="3587" max="3587" width="1" style="74" customWidth="1"/>
    <col min="3588" max="3588" width="12.1640625" style="74" bestFit="1" customWidth="1"/>
    <col min="3589" max="3589" width="1" style="74" customWidth="1"/>
    <col min="3590" max="3590" width="12.1640625" style="74" bestFit="1" customWidth="1"/>
    <col min="3591" max="3834" width="9.33203125" style="74"/>
    <col min="3835" max="3836" width="2" style="74" customWidth="1"/>
    <col min="3837" max="3837" width="44.5" style="74" customWidth="1"/>
    <col min="3838" max="3838" width="7.33203125" style="74" customWidth="1"/>
    <col min="3839" max="3839" width="1" style="74" customWidth="1"/>
    <col min="3840" max="3840" width="12.1640625" style="74" bestFit="1" customWidth="1"/>
    <col min="3841" max="3841" width="1" style="74" customWidth="1"/>
    <col min="3842" max="3842" width="12.1640625" style="74" bestFit="1" customWidth="1"/>
    <col min="3843" max="3843" width="1" style="74" customWidth="1"/>
    <col min="3844" max="3844" width="12.1640625" style="74" bestFit="1" customWidth="1"/>
    <col min="3845" max="3845" width="1" style="74" customWidth="1"/>
    <col min="3846" max="3846" width="12.1640625" style="74" bestFit="1" customWidth="1"/>
    <col min="3847" max="4090" width="9.33203125" style="74"/>
    <col min="4091" max="4092" width="2" style="74" customWidth="1"/>
    <col min="4093" max="4093" width="44.5" style="74" customWidth="1"/>
    <col min="4094" max="4094" width="7.33203125" style="74" customWidth="1"/>
    <col min="4095" max="4095" width="1" style="74" customWidth="1"/>
    <col min="4096" max="4096" width="12.1640625" style="74" bestFit="1" customWidth="1"/>
    <col min="4097" max="4097" width="1" style="74" customWidth="1"/>
    <col min="4098" max="4098" width="12.1640625" style="74" bestFit="1" customWidth="1"/>
    <col min="4099" max="4099" width="1" style="74" customWidth="1"/>
    <col min="4100" max="4100" width="12.1640625" style="74" bestFit="1" customWidth="1"/>
    <col min="4101" max="4101" width="1" style="74" customWidth="1"/>
    <col min="4102" max="4102" width="12.1640625" style="74" bestFit="1" customWidth="1"/>
    <col min="4103" max="4346" width="9.33203125" style="74"/>
    <col min="4347" max="4348" width="2" style="74" customWidth="1"/>
    <col min="4349" max="4349" width="44.5" style="74" customWidth="1"/>
    <col min="4350" max="4350" width="7.33203125" style="74" customWidth="1"/>
    <col min="4351" max="4351" width="1" style="74" customWidth="1"/>
    <col min="4352" max="4352" width="12.1640625" style="74" bestFit="1" customWidth="1"/>
    <col min="4353" max="4353" width="1" style="74" customWidth="1"/>
    <col min="4354" max="4354" width="12.1640625" style="74" bestFit="1" customWidth="1"/>
    <col min="4355" max="4355" width="1" style="74" customWidth="1"/>
    <col min="4356" max="4356" width="12.1640625" style="74" bestFit="1" customWidth="1"/>
    <col min="4357" max="4357" width="1" style="74" customWidth="1"/>
    <col min="4358" max="4358" width="12.1640625" style="74" bestFit="1" customWidth="1"/>
    <col min="4359" max="4602" width="9.33203125" style="74"/>
    <col min="4603" max="4604" width="2" style="74" customWidth="1"/>
    <col min="4605" max="4605" width="44.5" style="74" customWidth="1"/>
    <col min="4606" max="4606" width="7.33203125" style="74" customWidth="1"/>
    <col min="4607" max="4607" width="1" style="74" customWidth="1"/>
    <col min="4608" max="4608" width="12.1640625" style="74" bestFit="1" customWidth="1"/>
    <col min="4609" max="4609" width="1" style="74" customWidth="1"/>
    <col min="4610" max="4610" width="12.1640625" style="74" bestFit="1" customWidth="1"/>
    <col min="4611" max="4611" width="1" style="74" customWidth="1"/>
    <col min="4612" max="4612" width="12.1640625" style="74" bestFit="1" customWidth="1"/>
    <col min="4613" max="4613" width="1" style="74" customWidth="1"/>
    <col min="4614" max="4614" width="12.1640625" style="74" bestFit="1" customWidth="1"/>
    <col min="4615" max="4858" width="9.33203125" style="74"/>
    <col min="4859" max="4860" width="2" style="74" customWidth="1"/>
    <col min="4861" max="4861" width="44.5" style="74" customWidth="1"/>
    <col min="4862" max="4862" width="7.33203125" style="74" customWidth="1"/>
    <col min="4863" max="4863" width="1" style="74" customWidth="1"/>
    <col min="4864" max="4864" width="12.1640625" style="74" bestFit="1" customWidth="1"/>
    <col min="4865" max="4865" width="1" style="74" customWidth="1"/>
    <col min="4866" max="4866" width="12.1640625" style="74" bestFit="1" customWidth="1"/>
    <col min="4867" max="4867" width="1" style="74" customWidth="1"/>
    <col min="4868" max="4868" width="12.1640625" style="74" bestFit="1" customWidth="1"/>
    <col min="4869" max="4869" width="1" style="74" customWidth="1"/>
    <col min="4870" max="4870" width="12.1640625" style="74" bestFit="1" customWidth="1"/>
    <col min="4871" max="5114" width="9.33203125" style="74"/>
    <col min="5115" max="5116" width="2" style="74" customWidth="1"/>
    <col min="5117" max="5117" width="44.5" style="74" customWidth="1"/>
    <col min="5118" max="5118" width="7.33203125" style="74" customWidth="1"/>
    <col min="5119" max="5119" width="1" style="74" customWidth="1"/>
    <col min="5120" max="5120" width="12.1640625" style="74" bestFit="1" customWidth="1"/>
    <col min="5121" max="5121" width="1" style="74" customWidth="1"/>
    <col min="5122" max="5122" width="12.1640625" style="74" bestFit="1" customWidth="1"/>
    <col min="5123" max="5123" width="1" style="74" customWidth="1"/>
    <col min="5124" max="5124" width="12.1640625" style="74" bestFit="1" customWidth="1"/>
    <col min="5125" max="5125" width="1" style="74" customWidth="1"/>
    <col min="5126" max="5126" width="12.1640625" style="74" bestFit="1" customWidth="1"/>
    <col min="5127" max="5370" width="9.33203125" style="74"/>
    <col min="5371" max="5372" width="2" style="74" customWidth="1"/>
    <col min="5373" max="5373" width="44.5" style="74" customWidth="1"/>
    <col min="5374" max="5374" width="7.33203125" style="74" customWidth="1"/>
    <col min="5375" max="5375" width="1" style="74" customWidth="1"/>
    <col min="5376" max="5376" width="12.1640625" style="74" bestFit="1" customWidth="1"/>
    <col min="5377" max="5377" width="1" style="74" customWidth="1"/>
    <col min="5378" max="5378" width="12.1640625" style="74" bestFit="1" customWidth="1"/>
    <col min="5379" max="5379" width="1" style="74" customWidth="1"/>
    <col min="5380" max="5380" width="12.1640625" style="74" bestFit="1" customWidth="1"/>
    <col min="5381" max="5381" width="1" style="74" customWidth="1"/>
    <col min="5382" max="5382" width="12.1640625" style="74" bestFit="1" customWidth="1"/>
    <col min="5383" max="5626" width="9.33203125" style="74"/>
    <col min="5627" max="5628" width="2" style="74" customWidth="1"/>
    <col min="5629" max="5629" width="44.5" style="74" customWidth="1"/>
    <col min="5630" max="5630" width="7.33203125" style="74" customWidth="1"/>
    <col min="5631" max="5631" width="1" style="74" customWidth="1"/>
    <col min="5632" max="5632" width="12.1640625" style="74" bestFit="1" customWidth="1"/>
    <col min="5633" max="5633" width="1" style="74" customWidth="1"/>
    <col min="5634" max="5634" width="12.1640625" style="74" bestFit="1" customWidth="1"/>
    <col min="5635" max="5635" width="1" style="74" customWidth="1"/>
    <col min="5636" max="5636" width="12.1640625" style="74" bestFit="1" customWidth="1"/>
    <col min="5637" max="5637" width="1" style="74" customWidth="1"/>
    <col min="5638" max="5638" width="12.1640625" style="74" bestFit="1" customWidth="1"/>
    <col min="5639" max="5882" width="9.33203125" style="74"/>
    <col min="5883" max="5884" width="2" style="74" customWidth="1"/>
    <col min="5885" max="5885" width="44.5" style="74" customWidth="1"/>
    <col min="5886" max="5886" width="7.33203125" style="74" customWidth="1"/>
    <col min="5887" max="5887" width="1" style="74" customWidth="1"/>
    <col min="5888" max="5888" width="12.1640625" style="74" bestFit="1" customWidth="1"/>
    <col min="5889" max="5889" width="1" style="74" customWidth="1"/>
    <col min="5890" max="5890" width="12.1640625" style="74" bestFit="1" customWidth="1"/>
    <col min="5891" max="5891" width="1" style="74" customWidth="1"/>
    <col min="5892" max="5892" width="12.1640625" style="74" bestFit="1" customWidth="1"/>
    <col min="5893" max="5893" width="1" style="74" customWidth="1"/>
    <col min="5894" max="5894" width="12.1640625" style="74" bestFit="1" customWidth="1"/>
    <col min="5895" max="6138" width="9.33203125" style="74"/>
    <col min="6139" max="6140" width="2" style="74" customWidth="1"/>
    <col min="6141" max="6141" width="44.5" style="74" customWidth="1"/>
    <col min="6142" max="6142" width="7.33203125" style="74" customWidth="1"/>
    <col min="6143" max="6143" width="1" style="74" customWidth="1"/>
    <col min="6144" max="6144" width="12.1640625" style="74" bestFit="1" customWidth="1"/>
    <col min="6145" max="6145" width="1" style="74" customWidth="1"/>
    <col min="6146" max="6146" width="12.1640625" style="74" bestFit="1" customWidth="1"/>
    <col min="6147" max="6147" width="1" style="74" customWidth="1"/>
    <col min="6148" max="6148" width="12.1640625" style="74" bestFit="1" customWidth="1"/>
    <col min="6149" max="6149" width="1" style="74" customWidth="1"/>
    <col min="6150" max="6150" width="12.1640625" style="74" bestFit="1" customWidth="1"/>
    <col min="6151" max="6394" width="9.33203125" style="74"/>
    <col min="6395" max="6396" width="2" style="74" customWidth="1"/>
    <col min="6397" max="6397" width="44.5" style="74" customWidth="1"/>
    <col min="6398" max="6398" width="7.33203125" style="74" customWidth="1"/>
    <col min="6399" max="6399" width="1" style="74" customWidth="1"/>
    <col min="6400" max="6400" width="12.1640625" style="74" bestFit="1" customWidth="1"/>
    <col min="6401" max="6401" width="1" style="74" customWidth="1"/>
    <col min="6402" max="6402" width="12.1640625" style="74" bestFit="1" customWidth="1"/>
    <col min="6403" max="6403" width="1" style="74" customWidth="1"/>
    <col min="6404" max="6404" width="12.1640625" style="74" bestFit="1" customWidth="1"/>
    <col min="6405" max="6405" width="1" style="74" customWidth="1"/>
    <col min="6406" max="6406" width="12.1640625" style="74" bestFit="1" customWidth="1"/>
    <col min="6407" max="6650" width="9.33203125" style="74"/>
    <col min="6651" max="6652" width="2" style="74" customWidth="1"/>
    <col min="6653" max="6653" width="44.5" style="74" customWidth="1"/>
    <col min="6654" max="6654" width="7.33203125" style="74" customWidth="1"/>
    <col min="6655" max="6655" width="1" style="74" customWidth="1"/>
    <col min="6656" max="6656" width="12.1640625" style="74" bestFit="1" customWidth="1"/>
    <col min="6657" max="6657" width="1" style="74" customWidth="1"/>
    <col min="6658" max="6658" width="12.1640625" style="74" bestFit="1" customWidth="1"/>
    <col min="6659" max="6659" width="1" style="74" customWidth="1"/>
    <col min="6660" max="6660" width="12.1640625" style="74" bestFit="1" customWidth="1"/>
    <col min="6661" max="6661" width="1" style="74" customWidth="1"/>
    <col min="6662" max="6662" width="12.1640625" style="74" bestFit="1" customWidth="1"/>
    <col min="6663" max="6906" width="9.33203125" style="74"/>
    <col min="6907" max="6908" width="2" style="74" customWidth="1"/>
    <col min="6909" max="6909" width="44.5" style="74" customWidth="1"/>
    <col min="6910" max="6910" width="7.33203125" style="74" customWidth="1"/>
    <col min="6911" max="6911" width="1" style="74" customWidth="1"/>
    <col min="6912" max="6912" width="12.1640625" style="74" bestFit="1" customWidth="1"/>
    <col min="6913" max="6913" width="1" style="74" customWidth="1"/>
    <col min="6914" max="6914" width="12.1640625" style="74" bestFit="1" customWidth="1"/>
    <col min="6915" max="6915" width="1" style="74" customWidth="1"/>
    <col min="6916" max="6916" width="12.1640625" style="74" bestFit="1" customWidth="1"/>
    <col min="6917" max="6917" width="1" style="74" customWidth="1"/>
    <col min="6918" max="6918" width="12.1640625" style="74" bestFit="1" customWidth="1"/>
    <col min="6919" max="7162" width="9.33203125" style="74"/>
    <col min="7163" max="7164" width="2" style="74" customWidth="1"/>
    <col min="7165" max="7165" width="44.5" style="74" customWidth="1"/>
    <col min="7166" max="7166" width="7.33203125" style="74" customWidth="1"/>
    <col min="7167" max="7167" width="1" style="74" customWidth="1"/>
    <col min="7168" max="7168" width="12.1640625" style="74" bestFit="1" customWidth="1"/>
    <col min="7169" max="7169" width="1" style="74" customWidth="1"/>
    <col min="7170" max="7170" width="12.1640625" style="74" bestFit="1" customWidth="1"/>
    <col min="7171" max="7171" width="1" style="74" customWidth="1"/>
    <col min="7172" max="7172" width="12.1640625" style="74" bestFit="1" customWidth="1"/>
    <col min="7173" max="7173" width="1" style="74" customWidth="1"/>
    <col min="7174" max="7174" width="12.1640625" style="74" bestFit="1" customWidth="1"/>
    <col min="7175" max="7418" width="9.33203125" style="74"/>
    <col min="7419" max="7420" width="2" style="74" customWidth="1"/>
    <col min="7421" max="7421" width="44.5" style="74" customWidth="1"/>
    <col min="7422" max="7422" width="7.33203125" style="74" customWidth="1"/>
    <col min="7423" max="7423" width="1" style="74" customWidth="1"/>
    <col min="7424" max="7424" width="12.1640625" style="74" bestFit="1" customWidth="1"/>
    <col min="7425" max="7425" width="1" style="74" customWidth="1"/>
    <col min="7426" max="7426" width="12.1640625" style="74" bestFit="1" customWidth="1"/>
    <col min="7427" max="7427" width="1" style="74" customWidth="1"/>
    <col min="7428" max="7428" width="12.1640625" style="74" bestFit="1" customWidth="1"/>
    <col min="7429" max="7429" width="1" style="74" customWidth="1"/>
    <col min="7430" max="7430" width="12.1640625" style="74" bestFit="1" customWidth="1"/>
    <col min="7431" max="7674" width="9.33203125" style="74"/>
    <col min="7675" max="7676" width="2" style="74" customWidth="1"/>
    <col min="7677" max="7677" width="44.5" style="74" customWidth="1"/>
    <col min="7678" max="7678" width="7.33203125" style="74" customWidth="1"/>
    <col min="7679" max="7679" width="1" style="74" customWidth="1"/>
    <col min="7680" max="7680" width="12.1640625" style="74" bestFit="1" customWidth="1"/>
    <col min="7681" max="7681" width="1" style="74" customWidth="1"/>
    <col min="7682" max="7682" width="12.1640625" style="74" bestFit="1" customWidth="1"/>
    <col min="7683" max="7683" width="1" style="74" customWidth="1"/>
    <col min="7684" max="7684" width="12.1640625" style="74" bestFit="1" customWidth="1"/>
    <col min="7685" max="7685" width="1" style="74" customWidth="1"/>
    <col min="7686" max="7686" width="12.1640625" style="74" bestFit="1" customWidth="1"/>
    <col min="7687" max="7930" width="9.33203125" style="74"/>
    <col min="7931" max="7932" width="2" style="74" customWidth="1"/>
    <col min="7933" max="7933" width="44.5" style="74" customWidth="1"/>
    <col min="7934" max="7934" width="7.33203125" style="74" customWidth="1"/>
    <col min="7935" max="7935" width="1" style="74" customWidth="1"/>
    <col min="7936" max="7936" width="12.1640625" style="74" bestFit="1" customWidth="1"/>
    <col min="7937" max="7937" width="1" style="74" customWidth="1"/>
    <col min="7938" max="7938" width="12.1640625" style="74" bestFit="1" customWidth="1"/>
    <col min="7939" max="7939" width="1" style="74" customWidth="1"/>
    <col min="7940" max="7940" width="12.1640625" style="74" bestFit="1" customWidth="1"/>
    <col min="7941" max="7941" width="1" style="74" customWidth="1"/>
    <col min="7942" max="7942" width="12.1640625" style="74" bestFit="1" customWidth="1"/>
    <col min="7943" max="8186" width="9.33203125" style="74"/>
    <col min="8187" max="8188" width="2" style="74" customWidth="1"/>
    <col min="8189" max="8189" width="44.5" style="74" customWidth="1"/>
    <col min="8190" max="8190" width="7.33203125" style="74" customWidth="1"/>
    <col min="8191" max="8191" width="1" style="74" customWidth="1"/>
    <col min="8192" max="8192" width="12.1640625" style="74" bestFit="1" customWidth="1"/>
    <col min="8193" max="8193" width="1" style="74" customWidth="1"/>
    <col min="8194" max="8194" width="12.1640625" style="74" bestFit="1" customWidth="1"/>
    <col min="8195" max="8195" width="1" style="74" customWidth="1"/>
    <col min="8196" max="8196" width="12.1640625" style="74" bestFit="1" customWidth="1"/>
    <col min="8197" max="8197" width="1" style="74" customWidth="1"/>
    <col min="8198" max="8198" width="12.1640625" style="74" bestFit="1" customWidth="1"/>
    <col min="8199" max="8442" width="9.33203125" style="74"/>
    <col min="8443" max="8444" width="2" style="74" customWidth="1"/>
    <col min="8445" max="8445" width="44.5" style="74" customWidth="1"/>
    <col min="8446" max="8446" width="7.33203125" style="74" customWidth="1"/>
    <col min="8447" max="8447" width="1" style="74" customWidth="1"/>
    <col min="8448" max="8448" width="12.1640625" style="74" bestFit="1" customWidth="1"/>
    <col min="8449" max="8449" width="1" style="74" customWidth="1"/>
    <col min="8450" max="8450" width="12.1640625" style="74" bestFit="1" customWidth="1"/>
    <col min="8451" max="8451" width="1" style="74" customWidth="1"/>
    <col min="8452" max="8452" width="12.1640625" style="74" bestFit="1" customWidth="1"/>
    <col min="8453" max="8453" width="1" style="74" customWidth="1"/>
    <col min="8454" max="8454" width="12.1640625" style="74" bestFit="1" customWidth="1"/>
    <col min="8455" max="8698" width="9.33203125" style="74"/>
    <col min="8699" max="8700" width="2" style="74" customWidth="1"/>
    <col min="8701" max="8701" width="44.5" style="74" customWidth="1"/>
    <col min="8702" max="8702" width="7.33203125" style="74" customWidth="1"/>
    <col min="8703" max="8703" width="1" style="74" customWidth="1"/>
    <col min="8704" max="8704" width="12.1640625" style="74" bestFit="1" customWidth="1"/>
    <col min="8705" max="8705" width="1" style="74" customWidth="1"/>
    <col min="8706" max="8706" width="12.1640625" style="74" bestFit="1" customWidth="1"/>
    <col min="8707" max="8707" width="1" style="74" customWidth="1"/>
    <col min="8708" max="8708" width="12.1640625" style="74" bestFit="1" customWidth="1"/>
    <col min="8709" max="8709" width="1" style="74" customWidth="1"/>
    <col min="8710" max="8710" width="12.1640625" style="74" bestFit="1" customWidth="1"/>
    <col min="8711" max="8954" width="9.33203125" style="74"/>
    <col min="8955" max="8956" width="2" style="74" customWidth="1"/>
    <col min="8957" max="8957" width="44.5" style="74" customWidth="1"/>
    <col min="8958" max="8958" width="7.33203125" style="74" customWidth="1"/>
    <col min="8959" max="8959" width="1" style="74" customWidth="1"/>
    <col min="8960" max="8960" width="12.1640625" style="74" bestFit="1" customWidth="1"/>
    <col min="8961" max="8961" width="1" style="74" customWidth="1"/>
    <col min="8962" max="8962" width="12.1640625" style="74" bestFit="1" customWidth="1"/>
    <col min="8963" max="8963" width="1" style="74" customWidth="1"/>
    <col min="8964" max="8964" width="12.1640625" style="74" bestFit="1" customWidth="1"/>
    <col min="8965" max="8965" width="1" style="74" customWidth="1"/>
    <col min="8966" max="8966" width="12.1640625" style="74" bestFit="1" customWidth="1"/>
    <col min="8967" max="9210" width="9.33203125" style="74"/>
    <col min="9211" max="9212" width="2" style="74" customWidth="1"/>
    <col min="9213" max="9213" width="44.5" style="74" customWidth="1"/>
    <col min="9214" max="9214" width="7.33203125" style="74" customWidth="1"/>
    <col min="9215" max="9215" width="1" style="74" customWidth="1"/>
    <col min="9216" max="9216" width="12.1640625" style="74" bestFit="1" customWidth="1"/>
    <col min="9217" max="9217" width="1" style="74" customWidth="1"/>
    <col min="9218" max="9218" width="12.1640625" style="74" bestFit="1" customWidth="1"/>
    <col min="9219" max="9219" width="1" style="74" customWidth="1"/>
    <col min="9220" max="9220" width="12.1640625" style="74" bestFit="1" customWidth="1"/>
    <col min="9221" max="9221" width="1" style="74" customWidth="1"/>
    <col min="9222" max="9222" width="12.1640625" style="74" bestFit="1" customWidth="1"/>
    <col min="9223" max="9466" width="9.33203125" style="74"/>
    <col min="9467" max="9468" width="2" style="74" customWidth="1"/>
    <col min="9469" max="9469" width="44.5" style="74" customWidth="1"/>
    <col min="9470" max="9470" width="7.33203125" style="74" customWidth="1"/>
    <col min="9471" max="9471" width="1" style="74" customWidth="1"/>
    <col min="9472" max="9472" width="12.1640625" style="74" bestFit="1" customWidth="1"/>
    <col min="9473" max="9473" width="1" style="74" customWidth="1"/>
    <col min="9474" max="9474" width="12.1640625" style="74" bestFit="1" customWidth="1"/>
    <col min="9475" max="9475" width="1" style="74" customWidth="1"/>
    <col min="9476" max="9476" width="12.1640625" style="74" bestFit="1" customWidth="1"/>
    <col min="9477" max="9477" width="1" style="74" customWidth="1"/>
    <col min="9478" max="9478" width="12.1640625" style="74" bestFit="1" customWidth="1"/>
    <col min="9479" max="9722" width="9.33203125" style="74"/>
    <col min="9723" max="9724" width="2" style="74" customWidth="1"/>
    <col min="9725" max="9725" width="44.5" style="74" customWidth="1"/>
    <col min="9726" max="9726" width="7.33203125" style="74" customWidth="1"/>
    <col min="9727" max="9727" width="1" style="74" customWidth="1"/>
    <col min="9728" max="9728" width="12.1640625" style="74" bestFit="1" customWidth="1"/>
    <col min="9729" max="9729" width="1" style="74" customWidth="1"/>
    <col min="9730" max="9730" width="12.1640625" style="74" bestFit="1" customWidth="1"/>
    <col min="9731" max="9731" width="1" style="74" customWidth="1"/>
    <col min="9732" max="9732" width="12.1640625" style="74" bestFit="1" customWidth="1"/>
    <col min="9733" max="9733" width="1" style="74" customWidth="1"/>
    <col min="9734" max="9734" width="12.1640625" style="74" bestFit="1" customWidth="1"/>
    <col min="9735" max="9978" width="9.33203125" style="74"/>
    <col min="9979" max="9980" width="2" style="74" customWidth="1"/>
    <col min="9981" max="9981" width="44.5" style="74" customWidth="1"/>
    <col min="9982" max="9982" width="7.33203125" style="74" customWidth="1"/>
    <col min="9983" max="9983" width="1" style="74" customWidth="1"/>
    <col min="9984" max="9984" width="12.1640625" style="74" bestFit="1" customWidth="1"/>
    <col min="9985" max="9985" width="1" style="74" customWidth="1"/>
    <col min="9986" max="9986" width="12.1640625" style="74" bestFit="1" customWidth="1"/>
    <col min="9987" max="9987" width="1" style="74" customWidth="1"/>
    <col min="9988" max="9988" width="12.1640625" style="74" bestFit="1" customWidth="1"/>
    <col min="9989" max="9989" width="1" style="74" customWidth="1"/>
    <col min="9990" max="9990" width="12.1640625" style="74" bestFit="1" customWidth="1"/>
    <col min="9991" max="10234" width="9.33203125" style="74"/>
    <col min="10235" max="10236" width="2" style="74" customWidth="1"/>
    <col min="10237" max="10237" width="44.5" style="74" customWidth="1"/>
    <col min="10238" max="10238" width="7.33203125" style="74" customWidth="1"/>
    <col min="10239" max="10239" width="1" style="74" customWidth="1"/>
    <col min="10240" max="10240" width="12.1640625" style="74" bestFit="1" customWidth="1"/>
    <col min="10241" max="10241" width="1" style="74" customWidth="1"/>
    <col min="10242" max="10242" width="12.1640625" style="74" bestFit="1" customWidth="1"/>
    <col min="10243" max="10243" width="1" style="74" customWidth="1"/>
    <col min="10244" max="10244" width="12.1640625" style="74" bestFit="1" customWidth="1"/>
    <col min="10245" max="10245" width="1" style="74" customWidth="1"/>
    <col min="10246" max="10246" width="12.1640625" style="74" bestFit="1" customWidth="1"/>
    <col min="10247" max="10490" width="9.33203125" style="74"/>
    <col min="10491" max="10492" width="2" style="74" customWidth="1"/>
    <col min="10493" max="10493" width="44.5" style="74" customWidth="1"/>
    <col min="10494" max="10494" width="7.33203125" style="74" customWidth="1"/>
    <col min="10495" max="10495" width="1" style="74" customWidth="1"/>
    <col min="10496" max="10496" width="12.1640625" style="74" bestFit="1" customWidth="1"/>
    <col min="10497" max="10497" width="1" style="74" customWidth="1"/>
    <col min="10498" max="10498" width="12.1640625" style="74" bestFit="1" customWidth="1"/>
    <col min="10499" max="10499" width="1" style="74" customWidth="1"/>
    <col min="10500" max="10500" width="12.1640625" style="74" bestFit="1" customWidth="1"/>
    <col min="10501" max="10501" width="1" style="74" customWidth="1"/>
    <col min="10502" max="10502" width="12.1640625" style="74" bestFit="1" customWidth="1"/>
    <col min="10503" max="10746" width="9.33203125" style="74"/>
    <col min="10747" max="10748" width="2" style="74" customWidth="1"/>
    <col min="10749" max="10749" width="44.5" style="74" customWidth="1"/>
    <col min="10750" max="10750" width="7.33203125" style="74" customWidth="1"/>
    <col min="10751" max="10751" width="1" style="74" customWidth="1"/>
    <col min="10752" max="10752" width="12.1640625" style="74" bestFit="1" customWidth="1"/>
    <col min="10753" max="10753" width="1" style="74" customWidth="1"/>
    <col min="10754" max="10754" width="12.1640625" style="74" bestFit="1" customWidth="1"/>
    <col min="10755" max="10755" width="1" style="74" customWidth="1"/>
    <col min="10756" max="10756" width="12.1640625" style="74" bestFit="1" customWidth="1"/>
    <col min="10757" max="10757" width="1" style="74" customWidth="1"/>
    <col min="10758" max="10758" width="12.1640625" style="74" bestFit="1" customWidth="1"/>
    <col min="10759" max="11002" width="9.33203125" style="74"/>
    <col min="11003" max="11004" width="2" style="74" customWidth="1"/>
    <col min="11005" max="11005" width="44.5" style="74" customWidth="1"/>
    <col min="11006" max="11006" width="7.33203125" style="74" customWidth="1"/>
    <col min="11007" max="11007" width="1" style="74" customWidth="1"/>
    <col min="11008" max="11008" width="12.1640625" style="74" bestFit="1" customWidth="1"/>
    <col min="11009" max="11009" width="1" style="74" customWidth="1"/>
    <col min="11010" max="11010" width="12.1640625" style="74" bestFit="1" customWidth="1"/>
    <col min="11011" max="11011" width="1" style="74" customWidth="1"/>
    <col min="11012" max="11012" width="12.1640625" style="74" bestFit="1" customWidth="1"/>
    <col min="11013" max="11013" width="1" style="74" customWidth="1"/>
    <col min="11014" max="11014" width="12.1640625" style="74" bestFit="1" customWidth="1"/>
    <col min="11015" max="11258" width="9.33203125" style="74"/>
    <col min="11259" max="11260" width="2" style="74" customWidth="1"/>
    <col min="11261" max="11261" width="44.5" style="74" customWidth="1"/>
    <col min="11262" max="11262" width="7.33203125" style="74" customWidth="1"/>
    <col min="11263" max="11263" width="1" style="74" customWidth="1"/>
    <col min="11264" max="11264" width="12.1640625" style="74" bestFit="1" customWidth="1"/>
    <col min="11265" max="11265" width="1" style="74" customWidth="1"/>
    <col min="11266" max="11266" width="12.1640625" style="74" bestFit="1" customWidth="1"/>
    <col min="11267" max="11267" width="1" style="74" customWidth="1"/>
    <col min="11268" max="11268" width="12.1640625" style="74" bestFit="1" customWidth="1"/>
    <col min="11269" max="11269" width="1" style="74" customWidth="1"/>
    <col min="11270" max="11270" width="12.1640625" style="74" bestFit="1" customWidth="1"/>
    <col min="11271" max="11514" width="9.33203125" style="74"/>
    <col min="11515" max="11516" width="2" style="74" customWidth="1"/>
    <col min="11517" max="11517" width="44.5" style="74" customWidth="1"/>
    <col min="11518" max="11518" width="7.33203125" style="74" customWidth="1"/>
    <col min="11519" max="11519" width="1" style="74" customWidth="1"/>
    <col min="11520" max="11520" width="12.1640625" style="74" bestFit="1" customWidth="1"/>
    <col min="11521" max="11521" width="1" style="74" customWidth="1"/>
    <col min="11522" max="11522" width="12.1640625" style="74" bestFit="1" customWidth="1"/>
    <col min="11523" max="11523" width="1" style="74" customWidth="1"/>
    <col min="11524" max="11524" width="12.1640625" style="74" bestFit="1" customWidth="1"/>
    <col min="11525" max="11525" width="1" style="74" customWidth="1"/>
    <col min="11526" max="11526" width="12.1640625" style="74" bestFit="1" customWidth="1"/>
    <col min="11527" max="11770" width="9.33203125" style="74"/>
    <col min="11771" max="11772" width="2" style="74" customWidth="1"/>
    <col min="11773" max="11773" width="44.5" style="74" customWidth="1"/>
    <col min="11774" max="11774" width="7.33203125" style="74" customWidth="1"/>
    <col min="11775" max="11775" width="1" style="74" customWidth="1"/>
    <col min="11776" max="11776" width="12.1640625" style="74" bestFit="1" customWidth="1"/>
    <col min="11777" max="11777" width="1" style="74" customWidth="1"/>
    <col min="11778" max="11778" width="12.1640625" style="74" bestFit="1" customWidth="1"/>
    <col min="11779" max="11779" width="1" style="74" customWidth="1"/>
    <col min="11780" max="11780" width="12.1640625" style="74" bestFit="1" customWidth="1"/>
    <col min="11781" max="11781" width="1" style="74" customWidth="1"/>
    <col min="11782" max="11782" width="12.1640625" style="74" bestFit="1" customWidth="1"/>
    <col min="11783" max="12026" width="9.33203125" style="74"/>
    <col min="12027" max="12028" width="2" style="74" customWidth="1"/>
    <col min="12029" max="12029" width="44.5" style="74" customWidth="1"/>
    <col min="12030" max="12030" width="7.33203125" style="74" customWidth="1"/>
    <col min="12031" max="12031" width="1" style="74" customWidth="1"/>
    <col min="12032" max="12032" width="12.1640625" style="74" bestFit="1" customWidth="1"/>
    <col min="12033" max="12033" width="1" style="74" customWidth="1"/>
    <col min="12034" max="12034" width="12.1640625" style="74" bestFit="1" customWidth="1"/>
    <col min="12035" max="12035" width="1" style="74" customWidth="1"/>
    <col min="12036" max="12036" width="12.1640625" style="74" bestFit="1" customWidth="1"/>
    <col min="12037" max="12037" width="1" style="74" customWidth="1"/>
    <col min="12038" max="12038" width="12.1640625" style="74" bestFit="1" customWidth="1"/>
    <col min="12039" max="12282" width="9.33203125" style="74"/>
    <col min="12283" max="12284" width="2" style="74" customWidth="1"/>
    <col min="12285" max="12285" width="44.5" style="74" customWidth="1"/>
    <col min="12286" max="12286" width="7.33203125" style="74" customWidth="1"/>
    <col min="12287" max="12287" width="1" style="74" customWidth="1"/>
    <col min="12288" max="12288" width="12.1640625" style="74" bestFit="1" customWidth="1"/>
    <col min="12289" max="12289" width="1" style="74" customWidth="1"/>
    <col min="12290" max="12290" width="12.1640625" style="74" bestFit="1" customWidth="1"/>
    <col min="12291" max="12291" width="1" style="74" customWidth="1"/>
    <col min="12292" max="12292" width="12.1640625" style="74" bestFit="1" customWidth="1"/>
    <col min="12293" max="12293" width="1" style="74" customWidth="1"/>
    <col min="12294" max="12294" width="12.1640625" style="74" bestFit="1" customWidth="1"/>
    <col min="12295" max="12538" width="9.33203125" style="74"/>
    <col min="12539" max="12540" width="2" style="74" customWidth="1"/>
    <col min="12541" max="12541" width="44.5" style="74" customWidth="1"/>
    <col min="12542" max="12542" width="7.33203125" style="74" customWidth="1"/>
    <col min="12543" max="12543" width="1" style="74" customWidth="1"/>
    <col min="12544" max="12544" width="12.1640625" style="74" bestFit="1" customWidth="1"/>
    <col min="12545" max="12545" width="1" style="74" customWidth="1"/>
    <col min="12546" max="12546" width="12.1640625" style="74" bestFit="1" customWidth="1"/>
    <col min="12547" max="12547" width="1" style="74" customWidth="1"/>
    <col min="12548" max="12548" width="12.1640625" style="74" bestFit="1" customWidth="1"/>
    <col min="12549" max="12549" width="1" style="74" customWidth="1"/>
    <col min="12550" max="12550" width="12.1640625" style="74" bestFit="1" customWidth="1"/>
    <col min="12551" max="12794" width="9.33203125" style="74"/>
    <col min="12795" max="12796" width="2" style="74" customWidth="1"/>
    <col min="12797" max="12797" width="44.5" style="74" customWidth="1"/>
    <col min="12798" max="12798" width="7.33203125" style="74" customWidth="1"/>
    <col min="12799" max="12799" width="1" style="74" customWidth="1"/>
    <col min="12800" max="12800" width="12.1640625" style="74" bestFit="1" customWidth="1"/>
    <col min="12801" max="12801" width="1" style="74" customWidth="1"/>
    <col min="12802" max="12802" width="12.1640625" style="74" bestFit="1" customWidth="1"/>
    <col min="12803" max="12803" width="1" style="74" customWidth="1"/>
    <col min="12804" max="12804" width="12.1640625" style="74" bestFit="1" customWidth="1"/>
    <col min="12805" max="12805" width="1" style="74" customWidth="1"/>
    <col min="12806" max="12806" width="12.1640625" style="74" bestFit="1" customWidth="1"/>
    <col min="12807" max="13050" width="9.33203125" style="74"/>
    <col min="13051" max="13052" width="2" style="74" customWidth="1"/>
    <col min="13053" max="13053" width="44.5" style="74" customWidth="1"/>
    <col min="13054" max="13054" width="7.33203125" style="74" customWidth="1"/>
    <col min="13055" max="13055" width="1" style="74" customWidth="1"/>
    <col min="13056" max="13056" width="12.1640625" style="74" bestFit="1" customWidth="1"/>
    <col min="13057" max="13057" width="1" style="74" customWidth="1"/>
    <col min="13058" max="13058" width="12.1640625" style="74" bestFit="1" customWidth="1"/>
    <col min="13059" max="13059" width="1" style="74" customWidth="1"/>
    <col min="13060" max="13060" width="12.1640625" style="74" bestFit="1" customWidth="1"/>
    <col min="13061" max="13061" width="1" style="74" customWidth="1"/>
    <col min="13062" max="13062" width="12.1640625" style="74" bestFit="1" customWidth="1"/>
    <col min="13063" max="13306" width="9.33203125" style="74"/>
    <col min="13307" max="13308" width="2" style="74" customWidth="1"/>
    <col min="13309" max="13309" width="44.5" style="74" customWidth="1"/>
    <col min="13310" max="13310" width="7.33203125" style="74" customWidth="1"/>
    <col min="13311" max="13311" width="1" style="74" customWidth="1"/>
    <col min="13312" max="13312" width="12.1640625" style="74" bestFit="1" customWidth="1"/>
    <col min="13313" max="13313" width="1" style="74" customWidth="1"/>
    <col min="13314" max="13314" width="12.1640625" style="74" bestFit="1" customWidth="1"/>
    <col min="13315" max="13315" width="1" style="74" customWidth="1"/>
    <col min="13316" max="13316" width="12.1640625" style="74" bestFit="1" customWidth="1"/>
    <col min="13317" max="13317" width="1" style="74" customWidth="1"/>
    <col min="13318" max="13318" width="12.1640625" style="74" bestFit="1" customWidth="1"/>
    <col min="13319" max="13562" width="9.33203125" style="74"/>
    <col min="13563" max="13564" width="2" style="74" customWidth="1"/>
    <col min="13565" max="13565" width="44.5" style="74" customWidth="1"/>
    <col min="13566" max="13566" width="7.33203125" style="74" customWidth="1"/>
    <col min="13567" max="13567" width="1" style="74" customWidth="1"/>
    <col min="13568" max="13568" width="12.1640625" style="74" bestFit="1" customWidth="1"/>
    <col min="13569" max="13569" width="1" style="74" customWidth="1"/>
    <col min="13570" max="13570" width="12.1640625" style="74" bestFit="1" customWidth="1"/>
    <col min="13571" max="13571" width="1" style="74" customWidth="1"/>
    <col min="13572" max="13572" width="12.1640625" style="74" bestFit="1" customWidth="1"/>
    <col min="13573" max="13573" width="1" style="74" customWidth="1"/>
    <col min="13574" max="13574" width="12.1640625" style="74" bestFit="1" customWidth="1"/>
    <col min="13575" max="13818" width="9.33203125" style="74"/>
    <col min="13819" max="13820" width="2" style="74" customWidth="1"/>
    <col min="13821" max="13821" width="44.5" style="74" customWidth="1"/>
    <col min="13822" max="13822" width="7.33203125" style="74" customWidth="1"/>
    <col min="13823" max="13823" width="1" style="74" customWidth="1"/>
    <col min="13824" max="13824" width="12.1640625" style="74" bestFit="1" customWidth="1"/>
    <col min="13825" max="13825" width="1" style="74" customWidth="1"/>
    <col min="13826" max="13826" width="12.1640625" style="74" bestFit="1" customWidth="1"/>
    <col min="13827" max="13827" width="1" style="74" customWidth="1"/>
    <col min="13828" max="13828" width="12.1640625" style="74" bestFit="1" customWidth="1"/>
    <col min="13829" max="13829" width="1" style="74" customWidth="1"/>
    <col min="13830" max="13830" width="12.1640625" style="74" bestFit="1" customWidth="1"/>
    <col min="13831" max="14074" width="9.33203125" style="74"/>
    <col min="14075" max="14076" width="2" style="74" customWidth="1"/>
    <col min="14077" max="14077" width="44.5" style="74" customWidth="1"/>
    <col min="14078" max="14078" width="7.33203125" style="74" customWidth="1"/>
    <col min="14079" max="14079" width="1" style="74" customWidth="1"/>
    <col min="14080" max="14080" width="12.1640625" style="74" bestFit="1" customWidth="1"/>
    <col min="14081" max="14081" width="1" style="74" customWidth="1"/>
    <col min="14082" max="14082" width="12.1640625" style="74" bestFit="1" customWidth="1"/>
    <col min="14083" max="14083" width="1" style="74" customWidth="1"/>
    <col min="14084" max="14084" width="12.1640625" style="74" bestFit="1" customWidth="1"/>
    <col min="14085" max="14085" width="1" style="74" customWidth="1"/>
    <col min="14086" max="14086" width="12.1640625" style="74" bestFit="1" customWidth="1"/>
    <col min="14087" max="14330" width="9.33203125" style="74"/>
    <col min="14331" max="14332" width="2" style="74" customWidth="1"/>
    <col min="14333" max="14333" width="44.5" style="74" customWidth="1"/>
    <col min="14334" max="14334" width="7.33203125" style="74" customWidth="1"/>
    <col min="14335" max="14335" width="1" style="74" customWidth="1"/>
    <col min="14336" max="14336" width="12.1640625" style="74" bestFit="1" customWidth="1"/>
    <col min="14337" max="14337" width="1" style="74" customWidth="1"/>
    <col min="14338" max="14338" width="12.1640625" style="74" bestFit="1" customWidth="1"/>
    <col min="14339" max="14339" width="1" style="74" customWidth="1"/>
    <col min="14340" max="14340" width="12.1640625" style="74" bestFit="1" customWidth="1"/>
    <col min="14341" max="14341" width="1" style="74" customWidth="1"/>
    <col min="14342" max="14342" width="12.1640625" style="74" bestFit="1" customWidth="1"/>
    <col min="14343" max="14586" width="9.33203125" style="74"/>
    <col min="14587" max="14588" width="2" style="74" customWidth="1"/>
    <col min="14589" max="14589" width="44.5" style="74" customWidth="1"/>
    <col min="14590" max="14590" width="7.33203125" style="74" customWidth="1"/>
    <col min="14591" max="14591" width="1" style="74" customWidth="1"/>
    <col min="14592" max="14592" width="12.1640625" style="74" bestFit="1" customWidth="1"/>
    <col min="14593" max="14593" width="1" style="74" customWidth="1"/>
    <col min="14594" max="14594" width="12.1640625" style="74" bestFit="1" customWidth="1"/>
    <col min="14595" max="14595" width="1" style="74" customWidth="1"/>
    <col min="14596" max="14596" width="12.1640625" style="74" bestFit="1" customWidth="1"/>
    <col min="14597" max="14597" width="1" style="74" customWidth="1"/>
    <col min="14598" max="14598" width="12.1640625" style="74" bestFit="1" customWidth="1"/>
    <col min="14599" max="14842" width="9.33203125" style="74"/>
    <col min="14843" max="14844" width="2" style="74" customWidth="1"/>
    <col min="14845" max="14845" width="44.5" style="74" customWidth="1"/>
    <col min="14846" max="14846" width="7.33203125" style="74" customWidth="1"/>
    <col min="14847" max="14847" width="1" style="74" customWidth="1"/>
    <col min="14848" max="14848" width="12.1640625" style="74" bestFit="1" customWidth="1"/>
    <col min="14849" max="14849" width="1" style="74" customWidth="1"/>
    <col min="14850" max="14850" width="12.1640625" style="74" bestFit="1" customWidth="1"/>
    <col min="14851" max="14851" width="1" style="74" customWidth="1"/>
    <col min="14852" max="14852" width="12.1640625" style="74" bestFit="1" customWidth="1"/>
    <col min="14853" max="14853" width="1" style="74" customWidth="1"/>
    <col min="14854" max="14854" width="12.1640625" style="74" bestFit="1" customWidth="1"/>
    <col min="14855" max="15098" width="9.33203125" style="74"/>
    <col min="15099" max="15100" width="2" style="74" customWidth="1"/>
    <col min="15101" max="15101" width="44.5" style="74" customWidth="1"/>
    <col min="15102" max="15102" width="7.33203125" style="74" customWidth="1"/>
    <col min="15103" max="15103" width="1" style="74" customWidth="1"/>
    <col min="15104" max="15104" width="12.1640625" style="74" bestFit="1" customWidth="1"/>
    <col min="15105" max="15105" width="1" style="74" customWidth="1"/>
    <col min="15106" max="15106" width="12.1640625" style="74" bestFit="1" customWidth="1"/>
    <col min="15107" max="15107" width="1" style="74" customWidth="1"/>
    <col min="15108" max="15108" width="12.1640625" style="74" bestFit="1" customWidth="1"/>
    <col min="15109" max="15109" width="1" style="74" customWidth="1"/>
    <col min="15110" max="15110" width="12.1640625" style="74" bestFit="1" customWidth="1"/>
    <col min="15111" max="15354" width="9.33203125" style="74"/>
    <col min="15355" max="15356" width="2" style="74" customWidth="1"/>
    <col min="15357" max="15357" width="44.5" style="74" customWidth="1"/>
    <col min="15358" max="15358" width="7.33203125" style="74" customWidth="1"/>
    <col min="15359" max="15359" width="1" style="74" customWidth="1"/>
    <col min="15360" max="15360" width="12.1640625" style="74" bestFit="1" customWidth="1"/>
    <col min="15361" max="15361" width="1" style="74" customWidth="1"/>
    <col min="15362" max="15362" width="12.1640625" style="74" bestFit="1" customWidth="1"/>
    <col min="15363" max="15363" width="1" style="74" customWidth="1"/>
    <col min="15364" max="15364" width="12.1640625" style="74" bestFit="1" customWidth="1"/>
    <col min="15365" max="15365" width="1" style="74" customWidth="1"/>
    <col min="15366" max="15366" width="12.1640625" style="74" bestFit="1" customWidth="1"/>
    <col min="15367" max="15610" width="9.33203125" style="74"/>
    <col min="15611" max="15612" width="2" style="74" customWidth="1"/>
    <col min="15613" max="15613" width="44.5" style="74" customWidth="1"/>
    <col min="15614" max="15614" width="7.33203125" style="74" customWidth="1"/>
    <col min="15615" max="15615" width="1" style="74" customWidth="1"/>
    <col min="15616" max="15616" width="12.1640625" style="74" bestFit="1" customWidth="1"/>
    <col min="15617" max="15617" width="1" style="74" customWidth="1"/>
    <col min="15618" max="15618" width="12.1640625" style="74" bestFit="1" customWidth="1"/>
    <col min="15619" max="15619" width="1" style="74" customWidth="1"/>
    <col min="15620" max="15620" width="12.1640625" style="74" bestFit="1" customWidth="1"/>
    <col min="15621" max="15621" width="1" style="74" customWidth="1"/>
    <col min="15622" max="15622" width="12.1640625" style="74" bestFit="1" customWidth="1"/>
    <col min="15623" max="15866" width="9.33203125" style="74"/>
    <col min="15867" max="15868" width="2" style="74" customWidth="1"/>
    <col min="15869" max="15869" width="44.5" style="74" customWidth="1"/>
    <col min="15870" max="15870" width="7.33203125" style="74" customWidth="1"/>
    <col min="15871" max="15871" width="1" style="74" customWidth="1"/>
    <col min="15872" max="15872" width="12.1640625" style="74" bestFit="1" customWidth="1"/>
    <col min="15873" max="15873" width="1" style="74" customWidth="1"/>
    <col min="15874" max="15874" width="12.1640625" style="74" bestFit="1" customWidth="1"/>
    <col min="15875" max="15875" width="1" style="74" customWidth="1"/>
    <col min="15876" max="15876" width="12.1640625" style="74" bestFit="1" customWidth="1"/>
    <col min="15877" max="15877" width="1" style="74" customWidth="1"/>
    <col min="15878" max="15878" width="12.1640625" style="74" bestFit="1" customWidth="1"/>
    <col min="15879" max="16122" width="9.33203125" style="74"/>
    <col min="16123" max="16124" width="2" style="74" customWidth="1"/>
    <col min="16125" max="16125" width="44.5" style="74" customWidth="1"/>
    <col min="16126" max="16126" width="7.33203125" style="74" customWidth="1"/>
    <col min="16127" max="16127" width="1" style="74" customWidth="1"/>
    <col min="16128" max="16128" width="12.1640625" style="74" bestFit="1" customWidth="1"/>
    <col min="16129" max="16129" width="1" style="74" customWidth="1"/>
    <col min="16130" max="16130" width="12.1640625" style="74" bestFit="1" customWidth="1"/>
    <col min="16131" max="16131" width="1" style="74" customWidth="1"/>
    <col min="16132" max="16132" width="12.1640625" style="74" bestFit="1" customWidth="1"/>
    <col min="16133" max="16133" width="1" style="74" customWidth="1"/>
    <col min="16134" max="16134" width="12.1640625" style="74" bestFit="1" customWidth="1"/>
    <col min="16135" max="16384" width="9.33203125" style="74"/>
  </cols>
  <sheetData>
    <row r="1" spans="1:12">
      <c r="A1" s="70" t="s">
        <v>183</v>
      </c>
      <c r="B1" s="71"/>
      <c r="C1" s="71"/>
      <c r="D1" s="153"/>
      <c r="E1" s="71"/>
      <c r="F1" s="72"/>
      <c r="G1" s="73"/>
      <c r="H1" s="72"/>
      <c r="I1" s="73"/>
      <c r="J1" s="72"/>
      <c r="K1" s="73"/>
      <c r="L1" s="73"/>
    </row>
    <row r="2" spans="1:12">
      <c r="A2" s="70" t="s">
        <v>104</v>
      </c>
      <c r="B2" s="71"/>
      <c r="C2" s="71"/>
      <c r="D2" s="153"/>
      <c r="E2" s="71"/>
      <c r="F2" s="72"/>
      <c r="G2" s="73"/>
      <c r="H2" s="72"/>
      <c r="I2" s="73"/>
      <c r="J2" s="72"/>
      <c r="K2" s="73"/>
      <c r="L2" s="73"/>
    </row>
    <row r="3" spans="1:12">
      <c r="A3" s="75" t="s">
        <v>157</v>
      </c>
      <c r="B3" s="76"/>
      <c r="C3" s="76"/>
      <c r="D3" s="154"/>
      <c r="E3" s="76"/>
      <c r="F3" s="77"/>
      <c r="G3" s="78"/>
      <c r="H3" s="77"/>
      <c r="I3" s="78"/>
      <c r="J3" s="77"/>
      <c r="K3" s="78"/>
      <c r="L3" s="78"/>
    </row>
    <row r="4" spans="1:12" ht="18.600000000000001" customHeight="1">
      <c r="C4" s="74" t="s">
        <v>45</v>
      </c>
    </row>
    <row r="5" spans="1:12" s="82" customFormat="1">
      <c r="D5" s="83"/>
      <c r="F5" s="624" t="s">
        <v>103</v>
      </c>
      <c r="G5" s="624"/>
      <c r="H5" s="624"/>
      <c r="I5" s="84"/>
      <c r="J5" s="624" t="s">
        <v>170</v>
      </c>
      <c r="K5" s="624"/>
      <c r="L5" s="624"/>
    </row>
    <row r="6" spans="1:12" s="82" customFormat="1">
      <c r="D6" s="83"/>
      <c r="F6" s="85" t="s">
        <v>158</v>
      </c>
      <c r="G6" s="86"/>
      <c r="H6" s="85" t="s">
        <v>1</v>
      </c>
      <c r="I6" s="86"/>
      <c r="J6" s="85" t="s">
        <v>158</v>
      </c>
      <c r="K6" s="86"/>
      <c r="L6" s="85" t="s">
        <v>1</v>
      </c>
    </row>
    <row r="7" spans="1:12">
      <c r="D7" s="87" t="s">
        <v>2</v>
      </c>
      <c r="F7" s="88" t="s">
        <v>3</v>
      </c>
      <c r="G7" s="86"/>
      <c r="H7" s="88" t="s">
        <v>3</v>
      </c>
      <c r="I7" s="86"/>
      <c r="J7" s="88" t="s">
        <v>3</v>
      </c>
      <c r="K7" s="86"/>
      <c r="L7" s="88" t="s">
        <v>3</v>
      </c>
    </row>
    <row r="8" spans="1:12" ht="6" customHeight="1">
      <c r="D8" s="83"/>
      <c r="F8" s="89"/>
      <c r="H8" s="90"/>
      <c r="J8" s="89"/>
      <c r="L8" s="90"/>
    </row>
    <row r="9" spans="1:12">
      <c r="A9" s="91" t="s">
        <v>105</v>
      </c>
      <c r="F9" s="92"/>
      <c r="G9" s="93"/>
      <c r="H9" s="92"/>
      <c r="I9" s="93"/>
      <c r="J9" s="94"/>
      <c r="K9" s="93"/>
      <c r="L9" s="92"/>
    </row>
    <row r="10" spans="1:12">
      <c r="A10" s="74" t="s">
        <v>106</v>
      </c>
      <c r="F10" s="94">
        <v>6340819257</v>
      </c>
      <c r="G10" s="95">
        <v>0</v>
      </c>
      <c r="H10" s="94">
        <v>3493035031</v>
      </c>
      <c r="I10" s="95"/>
      <c r="J10" s="94">
        <v>5071531009</v>
      </c>
      <c r="K10" s="95"/>
      <c r="L10" s="94">
        <v>2730257373</v>
      </c>
    </row>
    <row r="11" spans="1:12">
      <c r="A11" s="74" t="s">
        <v>107</v>
      </c>
      <c r="F11" s="94"/>
      <c r="G11" s="96"/>
      <c r="H11" s="94"/>
      <c r="I11" s="96"/>
      <c r="J11" s="92"/>
      <c r="K11" s="96"/>
      <c r="L11" s="92"/>
    </row>
    <row r="12" spans="1:12">
      <c r="B12" s="74" t="s">
        <v>145</v>
      </c>
      <c r="F12" s="94">
        <v>-9043150</v>
      </c>
      <c r="G12" s="96">
        <v>0</v>
      </c>
      <c r="H12" s="94">
        <v>-9371802</v>
      </c>
      <c r="I12" s="96"/>
      <c r="J12" s="94">
        <v>-9043150</v>
      </c>
      <c r="K12" s="96"/>
      <c r="L12" s="94">
        <v>-9371802</v>
      </c>
    </row>
    <row r="13" spans="1:12">
      <c r="B13" s="74" t="s">
        <v>186</v>
      </c>
      <c r="F13" s="94">
        <v>-64252</v>
      </c>
      <c r="G13" s="96"/>
      <c r="H13" s="94">
        <v>0</v>
      </c>
      <c r="I13" s="96"/>
      <c r="J13" s="94">
        <v>-64252</v>
      </c>
      <c r="K13" s="96"/>
      <c r="L13" s="94">
        <v>0</v>
      </c>
    </row>
    <row r="14" spans="1:12">
      <c r="B14" s="74" t="s">
        <v>187</v>
      </c>
      <c r="F14" s="94">
        <v>-15996874</v>
      </c>
      <c r="G14" s="96">
        <v>0</v>
      </c>
      <c r="H14" s="94">
        <v>2016107</v>
      </c>
      <c r="I14" s="96"/>
      <c r="J14" s="94">
        <v>704076</v>
      </c>
      <c r="K14" s="96"/>
      <c r="L14" s="94">
        <v>-1623916</v>
      </c>
    </row>
    <row r="15" spans="1:12">
      <c r="B15" s="74" t="s">
        <v>188</v>
      </c>
      <c r="F15" s="94">
        <v>2148329</v>
      </c>
      <c r="G15" s="96">
        <v>0</v>
      </c>
      <c r="H15" s="94">
        <v>0</v>
      </c>
      <c r="I15" s="96"/>
      <c r="J15" s="94">
        <v>0</v>
      </c>
      <c r="K15" s="96"/>
      <c r="L15" s="94">
        <v>0</v>
      </c>
    </row>
    <row r="16" spans="1:12">
      <c r="B16" s="74" t="s">
        <v>189</v>
      </c>
      <c r="F16" s="94">
        <v>-1024391790</v>
      </c>
      <c r="G16" s="96">
        <v>0</v>
      </c>
      <c r="H16" s="94">
        <v>-1305072583</v>
      </c>
      <c r="I16" s="96"/>
      <c r="J16" s="94">
        <v>0</v>
      </c>
      <c r="K16" s="96"/>
      <c r="L16" s="94">
        <v>0</v>
      </c>
    </row>
    <row r="17" spans="2:12" ht="17.45" customHeight="1">
      <c r="B17" s="74" t="s">
        <v>190</v>
      </c>
      <c r="D17" s="79">
        <v>15</v>
      </c>
      <c r="F17" s="94">
        <v>0</v>
      </c>
      <c r="G17" s="96">
        <v>0</v>
      </c>
      <c r="H17" s="94">
        <v>0</v>
      </c>
      <c r="I17" s="96"/>
      <c r="J17" s="94">
        <v>-5267502</v>
      </c>
      <c r="K17" s="96"/>
      <c r="L17" s="94">
        <v>65836433</v>
      </c>
    </row>
    <row r="18" spans="2:12" ht="17.45" customHeight="1">
      <c r="B18" s="74" t="s">
        <v>108</v>
      </c>
      <c r="F18" s="94">
        <v>0</v>
      </c>
      <c r="G18" s="96">
        <v>0</v>
      </c>
      <c r="H18" s="94">
        <v>-88502774</v>
      </c>
      <c r="I18" s="96"/>
      <c r="J18" s="94">
        <v>-153677049</v>
      </c>
      <c r="K18" s="96"/>
      <c r="L18" s="94">
        <v>162850313</v>
      </c>
    </row>
    <row r="19" spans="2:12" ht="17.45" customHeight="1">
      <c r="B19" s="74" t="s">
        <v>191</v>
      </c>
      <c r="F19" s="94">
        <v>-2495924</v>
      </c>
      <c r="G19" s="96">
        <v>0</v>
      </c>
      <c r="H19" s="94">
        <v>0</v>
      </c>
      <c r="I19" s="96"/>
      <c r="J19" s="94">
        <v>645445</v>
      </c>
      <c r="K19" s="96"/>
      <c r="L19" s="94">
        <v>0</v>
      </c>
    </row>
    <row r="20" spans="2:12">
      <c r="B20" s="74" t="s">
        <v>192</v>
      </c>
      <c r="F20" s="94">
        <v>-784117</v>
      </c>
      <c r="G20" s="96">
        <v>0</v>
      </c>
      <c r="H20" s="94">
        <v>0</v>
      </c>
      <c r="I20" s="96"/>
      <c r="J20" s="94">
        <v>0</v>
      </c>
      <c r="K20" s="96"/>
      <c r="L20" s="94">
        <v>0</v>
      </c>
    </row>
    <row r="21" spans="2:12">
      <c r="B21" s="74" t="s">
        <v>109</v>
      </c>
      <c r="F21" s="94">
        <v>0</v>
      </c>
      <c r="G21" s="96">
        <v>0</v>
      </c>
      <c r="H21" s="94">
        <v>-180000</v>
      </c>
      <c r="I21" s="96"/>
      <c r="J21" s="94">
        <v>0</v>
      </c>
      <c r="K21" s="96"/>
      <c r="L21" s="94">
        <v>0</v>
      </c>
    </row>
    <row r="22" spans="2:12">
      <c r="B22" s="74" t="s">
        <v>110</v>
      </c>
      <c r="F22" s="94">
        <v>-5834676584</v>
      </c>
      <c r="G22" s="96">
        <v>0</v>
      </c>
      <c r="H22" s="94">
        <v>-26736896</v>
      </c>
      <c r="I22" s="96"/>
      <c r="J22" s="94">
        <v>-345373206</v>
      </c>
      <c r="K22" s="96"/>
      <c r="L22" s="94">
        <v>-26736896</v>
      </c>
    </row>
    <row r="23" spans="2:12">
      <c r="B23" s="74" t="s">
        <v>193</v>
      </c>
      <c r="F23" s="94">
        <v>-736702</v>
      </c>
      <c r="G23" s="96">
        <v>0</v>
      </c>
      <c r="H23" s="94">
        <v>-17782600</v>
      </c>
      <c r="I23" s="96"/>
      <c r="J23" s="94">
        <v>0</v>
      </c>
      <c r="K23" s="96"/>
      <c r="L23" s="94">
        <v>0</v>
      </c>
    </row>
    <row r="24" spans="2:12">
      <c r="B24" s="74" t="s">
        <v>166</v>
      </c>
      <c r="F24" s="94">
        <v>-2435476</v>
      </c>
      <c r="G24" s="96">
        <v>0</v>
      </c>
      <c r="H24" s="94">
        <v>-45232486</v>
      </c>
      <c r="I24" s="96"/>
      <c r="J24" s="94">
        <v>-3715759</v>
      </c>
      <c r="K24" s="96"/>
      <c r="L24" s="94">
        <v>-32636410</v>
      </c>
    </row>
    <row r="25" spans="2:12">
      <c r="B25" s="74" t="s">
        <v>194</v>
      </c>
      <c r="F25" s="94">
        <v>223179510</v>
      </c>
      <c r="G25" s="96">
        <v>0</v>
      </c>
      <c r="H25" s="94">
        <v>270699111</v>
      </c>
      <c r="I25" s="96"/>
      <c r="J25" s="94">
        <v>19065991</v>
      </c>
      <c r="K25" s="96"/>
      <c r="L25" s="94">
        <v>20087781</v>
      </c>
    </row>
    <row r="26" spans="2:12">
      <c r="B26" s="74" t="s">
        <v>195</v>
      </c>
      <c r="F26" s="94">
        <v>29447741</v>
      </c>
      <c r="G26" s="96"/>
      <c r="H26" s="94">
        <v>9834824</v>
      </c>
      <c r="I26" s="96"/>
      <c r="J26" s="94">
        <v>29392273</v>
      </c>
      <c r="K26" s="96"/>
      <c r="L26" s="94">
        <v>9834824</v>
      </c>
    </row>
    <row r="27" spans="2:12">
      <c r="B27" s="74" t="s">
        <v>30</v>
      </c>
      <c r="F27" s="94">
        <v>11633917</v>
      </c>
      <c r="G27" s="96">
        <v>0</v>
      </c>
      <c r="H27" s="94">
        <v>10749245</v>
      </c>
      <c r="I27" s="96"/>
      <c r="J27" s="94">
        <v>3551507</v>
      </c>
      <c r="K27" s="96"/>
      <c r="L27" s="94">
        <v>3996340</v>
      </c>
    </row>
    <row r="28" spans="2:12">
      <c r="B28" s="74" t="s">
        <v>101</v>
      </c>
      <c r="D28" s="79">
        <v>16</v>
      </c>
      <c r="F28" s="94">
        <v>24596079</v>
      </c>
      <c r="G28" s="96">
        <v>0</v>
      </c>
      <c r="H28" s="94">
        <v>15238889</v>
      </c>
      <c r="I28" s="96"/>
      <c r="J28" s="94">
        <v>1283056</v>
      </c>
      <c r="K28" s="96"/>
      <c r="L28" s="94">
        <v>730837</v>
      </c>
    </row>
    <row r="29" spans="2:12">
      <c r="B29" s="74" t="s">
        <v>111</v>
      </c>
      <c r="F29" s="80">
        <v>10842805</v>
      </c>
      <c r="G29" s="96">
        <v>0</v>
      </c>
      <c r="H29" s="80">
        <v>19330132</v>
      </c>
      <c r="I29" s="96"/>
      <c r="J29" s="94">
        <v>938047</v>
      </c>
      <c r="K29" s="96"/>
      <c r="L29" s="94">
        <v>4423653</v>
      </c>
    </row>
    <row r="30" spans="2:12">
      <c r="B30" s="74" t="s">
        <v>196</v>
      </c>
      <c r="F30" s="94">
        <v>0</v>
      </c>
      <c r="G30" s="96">
        <v>0</v>
      </c>
      <c r="H30" s="94">
        <v>0</v>
      </c>
      <c r="I30" s="96"/>
      <c r="J30" s="94">
        <v>-9417493</v>
      </c>
      <c r="K30" s="96">
        <v>0</v>
      </c>
      <c r="L30" s="94">
        <v>-2483999</v>
      </c>
    </row>
    <row r="31" spans="2:12">
      <c r="B31" s="74" t="s">
        <v>112</v>
      </c>
      <c r="F31" s="97">
        <v>-5585921</v>
      </c>
      <c r="G31" s="96">
        <v>0</v>
      </c>
      <c r="H31" s="97">
        <v>-6715843</v>
      </c>
      <c r="I31" s="96"/>
      <c r="J31" s="97">
        <v>0</v>
      </c>
      <c r="K31" s="96">
        <v>0</v>
      </c>
      <c r="L31" s="97">
        <v>0</v>
      </c>
    </row>
    <row r="32" spans="2:12" ht="20.25" customHeight="1">
      <c r="B32" s="74" t="s">
        <v>56</v>
      </c>
      <c r="D32" s="98"/>
      <c r="F32" s="94">
        <v>-27328208</v>
      </c>
      <c r="G32" s="96">
        <v>0</v>
      </c>
      <c r="H32" s="94">
        <v>-4803536</v>
      </c>
      <c r="I32" s="96"/>
      <c r="J32" s="94">
        <v>-4618958848</v>
      </c>
      <c r="K32" s="96">
        <v>0</v>
      </c>
      <c r="L32" s="94">
        <v>-2267259534</v>
      </c>
    </row>
    <row r="33" spans="1:14">
      <c r="B33" s="74" t="s">
        <v>197</v>
      </c>
      <c r="F33" s="94">
        <v>-492735898</v>
      </c>
      <c r="G33" s="95">
        <v>0</v>
      </c>
      <c r="H33" s="94">
        <v>-140081032</v>
      </c>
      <c r="I33" s="95"/>
      <c r="J33" s="94">
        <v>-775997825</v>
      </c>
      <c r="K33" s="95">
        <v>0</v>
      </c>
      <c r="L33" s="94">
        <v>-492772763.68000001</v>
      </c>
      <c r="N33" s="117"/>
    </row>
    <row r="34" spans="1:14">
      <c r="B34" s="74" t="s">
        <v>62</v>
      </c>
      <c r="F34" s="94">
        <v>1124260588</v>
      </c>
      <c r="G34" s="96">
        <v>0</v>
      </c>
      <c r="H34" s="94">
        <v>760643314</v>
      </c>
      <c r="I34" s="96"/>
      <c r="J34" s="94">
        <v>911795778</v>
      </c>
      <c r="K34" s="96">
        <v>0</v>
      </c>
      <c r="L34" s="94">
        <v>766057063</v>
      </c>
    </row>
    <row r="35" spans="1:14" ht="17.45" customHeight="1">
      <c r="A35" s="74" t="s">
        <v>113</v>
      </c>
      <c r="B35" s="99"/>
      <c r="F35" s="94"/>
      <c r="G35" s="96"/>
      <c r="H35" s="94"/>
      <c r="I35" s="96"/>
      <c r="J35" s="94"/>
      <c r="K35" s="95"/>
      <c r="L35" s="94"/>
    </row>
    <row r="36" spans="1:14">
      <c r="B36" s="74" t="s">
        <v>114</v>
      </c>
      <c r="F36" s="94">
        <v>-92571214</v>
      </c>
      <c r="G36" s="96">
        <v>0</v>
      </c>
      <c r="H36" s="94">
        <v>-56696228</v>
      </c>
      <c r="I36" s="96"/>
      <c r="J36" s="94">
        <v>-73963270</v>
      </c>
      <c r="K36" s="96" t="e">
        <v>#REF!</v>
      </c>
      <c r="L36" s="94">
        <v>-34948442</v>
      </c>
    </row>
    <row r="37" spans="1:14">
      <c r="B37" s="74" t="s">
        <v>115</v>
      </c>
      <c r="F37" s="94">
        <v>346970369</v>
      </c>
      <c r="G37" s="96">
        <v>0</v>
      </c>
      <c r="H37" s="94">
        <v>132007959</v>
      </c>
      <c r="I37" s="96"/>
      <c r="J37" s="94">
        <v>-221218245</v>
      </c>
      <c r="K37" s="96" t="e">
        <v>#REF!</v>
      </c>
      <c r="L37" s="94">
        <v>357993849</v>
      </c>
    </row>
    <row r="38" spans="1:14">
      <c r="B38" s="74" t="s">
        <v>7</v>
      </c>
      <c r="F38" s="94">
        <v>-146153372</v>
      </c>
      <c r="G38" s="96">
        <v>0</v>
      </c>
      <c r="H38" s="94">
        <v>-10225042</v>
      </c>
      <c r="I38" s="96"/>
      <c r="J38" s="94">
        <v>-6303002</v>
      </c>
      <c r="K38" s="96" t="e">
        <v>#REF!</v>
      </c>
      <c r="L38" s="94">
        <v>-736943</v>
      </c>
    </row>
    <row r="39" spans="1:14">
      <c r="B39" s="74" t="s">
        <v>15</v>
      </c>
      <c r="F39" s="94">
        <v>-33789952</v>
      </c>
      <c r="H39" s="94">
        <v>7816288</v>
      </c>
      <c r="I39" s="96"/>
      <c r="J39" s="94">
        <v>441830</v>
      </c>
      <c r="K39" s="96" t="e">
        <v>#REF!</v>
      </c>
      <c r="L39" s="94">
        <v>8661900</v>
      </c>
    </row>
    <row r="40" spans="1:14">
      <c r="B40" s="74" t="s">
        <v>198</v>
      </c>
      <c r="F40" s="94">
        <v>269642103.37</v>
      </c>
      <c r="G40" s="81">
        <v>0</v>
      </c>
      <c r="H40" s="94">
        <v>-171612858</v>
      </c>
      <c r="I40" s="96"/>
      <c r="J40" s="94">
        <v>193286586</v>
      </c>
      <c r="K40" s="96" t="e">
        <v>#REF!</v>
      </c>
      <c r="L40" s="94">
        <v>-92626119</v>
      </c>
    </row>
    <row r="41" spans="1:14">
      <c r="B41" s="74" t="s">
        <v>180</v>
      </c>
      <c r="F41" s="97">
        <v>-5193431</v>
      </c>
      <c r="G41" s="95"/>
      <c r="H41" s="97">
        <v>0</v>
      </c>
      <c r="I41" s="95"/>
      <c r="J41" s="97">
        <v>-798014</v>
      </c>
      <c r="K41" s="95"/>
      <c r="L41" s="97">
        <v>0</v>
      </c>
    </row>
    <row r="42" spans="1:14" ht="23.25" customHeight="1">
      <c r="B42" s="74" t="s">
        <v>128</v>
      </c>
      <c r="D42" s="79">
        <v>16</v>
      </c>
      <c r="F42" s="94">
        <v>-132018427.34</v>
      </c>
      <c r="G42" s="95">
        <v>0</v>
      </c>
      <c r="H42" s="94">
        <v>-122661237</v>
      </c>
      <c r="I42" s="95"/>
      <c r="J42" s="94">
        <v>-16686203</v>
      </c>
      <c r="K42" s="95" t="e">
        <v>#REF!</v>
      </c>
      <c r="L42" s="94">
        <v>-16133984</v>
      </c>
    </row>
    <row r="43" spans="1:14">
      <c r="A43" s="100"/>
      <c r="B43" s="74" t="s">
        <v>21</v>
      </c>
      <c r="D43" s="101"/>
      <c r="E43" s="82"/>
      <c r="F43" s="94">
        <v>-211608094</v>
      </c>
      <c r="G43" s="94">
        <v>0</v>
      </c>
      <c r="H43" s="94">
        <v>440468522</v>
      </c>
      <c r="I43" s="94"/>
      <c r="J43" s="94">
        <v>-238983857</v>
      </c>
      <c r="K43" s="94" t="e">
        <v>#REF!</v>
      </c>
      <c r="L43" s="94">
        <v>475155550</v>
      </c>
    </row>
    <row r="44" spans="1:14">
      <c r="A44" s="102"/>
      <c r="B44" s="74" t="s">
        <v>23</v>
      </c>
      <c r="D44" s="83"/>
      <c r="E44" s="82"/>
      <c r="F44" s="94">
        <v>-10210923</v>
      </c>
      <c r="G44" s="95">
        <v>0</v>
      </c>
      <c r="H44" s="94">
        <v>-22613413</v>
      </c>
      <c r="I44" s="95"/>
      <c r="J44" s="94">
        <v>-6153927</v>
      </c>
      <c r="K44" s="95" t="e">
        <v>#REF!</v>
      </c>
      <c r="L44" s="94">
        <v>-9676721</v>
      </c>
    </row>
    <row r="45" spans="1:14" s="82" customFormat="1">
      <c r="A45" s="102"/>
      <c r="B45" s="159" t="s">
        <v>201</v>
      </c>
      <c r="C45" s="159"/>
      <c r="D45" s="163"/>
      <c r="E45" s="159"/>
      <c r="F45" s="176">
        <v>-4540248</v>
      </c>
      <c r="G45" s="176">
        <v>0</v>
      </c>
      <c r="H45" s="176">
        <v>-18571244</v>
      </c>
      <c r="I45" s="177"/>
      <c r="J45" s="176">
        <v>-2256182</v>
      </c>
      <c r="K45" s="176" t="e">
        <v>#REF!</v>
      </c>
      <c r="L45" s="176">
        <v>-11036942</v>
      </c>
    </row>
    <row r="46" spans="1:14" s="82" customFormat="1" ht="20.25" customHeight="1">
      <c r="B46" s="159" t="s">
        <v>31</v>
      </c>
      <c r="C46" s="159"/>
      <c r="D46" s="163"/>
      <c r="E46" s="159"/>
      <c r="F46" s="179">
        <v>-166331613</v>
      </c>
      <c r="G46" s="176">
        <v>0</v>
      </c>
      <c r="H46" s="179">
        <v>59863998</v>
      </c>
      <c r="I46" s="177"/>
      <c r="J46" s="179">
        <v>7339470</v>
      </c>
      <c r="K46" s="176" t="e">
        <v>#REF!</v>
      </c>
      <c r="L46" s="179">
        <v>42881030</v>
      </c>
    </row>
    <row r="47" spans="1:14" s="82" customFormat="1">
      <c r="A47" s="100"/>
      <c r="D47" s="218"/>
      <c r="F47" s="94"/>
      <c r="G47" s="95"/>
      <c r="H47" s="94"/>
      <c r="I47" s="95"/>
      <c r="J47" s="94"/>
      <c r="K47" s="95"/>
      <c r="L47" s="94"/>
    </row>
    <row r="48" spans="1:14" ht="18" customHeight="1">
      <c r="A48" s="91"/>
      <c r="D48" s="103"/>
      <c r="F48" s="94"/>
      <c r="G48" s="96"/>
      <c r="H48" s="94"/>
      <c r="I48" s="95"/>
      <c r="J48" s="94"/>
      <c r="K48" s="95"/>
      <c r="L48" s="94"/>
    </row>
    <row r="49" spans="1:12" ht="21.95" customHeight="1">
      <c r="A49" s="104" t="str">
        <f>'11HRD(T)'!A30</f>
        <v>หมายเหตุประกอบงบการเงินรวมและงบการเงินเฉพาะกิจการเป็นส่วนหนึ่งของงบการเงินนี้</v>
      </c>
      <c r="B49" s="104"/>
      <c r="C49" s="104"/>
      <c r="D49" s="105"/>
      <c r="E49" s="104"/>
      <c r="F49" s="106"/>
      <c r="G49" s="107"/>
      <c r="H49" s="97"/>
      <c r="I49" s="107"/>
      <c r="J49" s="106"/>
      <c r="K49" s="107"/>
      <c r="L49" s="107"/>
    </row>
    <row r="50" spans="1:12">
      <c r="A50" s="70" t="s">
        <v>183</v>
      </c>
      <c r="B50" s="71"/>
      <c r="C50" s="71"/>
      <c r="D50" s="153"/>
      <c r="E50" s="71"/>
      <c r="F50" s="72"/>
      <c r="G50" s="73"/>
      <c r="H50" s="72"/>
      <c r="I50" s="73"/>
      <c r="J50" s="72"/>
      <c r="K50" s="73"/>
      <c r="L50" s="73"/>
    </row>
    <row r="51" spans="1:12">
      <c r="A51" s="70" t="s">
        <v>154</v>
      </c>
      <c r="B51" s="71"/>
      <c r="C51" s="71"/>
      <c r="D51" s="153"/>
      <c r="E51" s="71"/>
      <c r="F51" s="72"/>
      <c r="G51" s="73"/>
      <c r="H51" s="72"/>
      <c r="I51" s="73"/>
      <c r="J51" s="72"/>
      <c r="K51" s="73"/>
      <c r="L51" s="73"/>
    </row>
    <row r="52" spans="1:12">
      <c r="A52" s="75" t="str">
        <f>A3</f>
        <v>สำหรับปีสิ้นสุดวันที่ 31 ธันวาคม พ.ศ. 2559</v>
      </c>
      <c r="B52" s="76"/>
      <c r="C52" s="76"/>
      <c r="D52" s="154"/>
      <c r="E52" s="76"/>
      <c r="F52" s="77"/>
      <c r="G52" s="78"/>
      <c r="H52" s="77"/>
      <c r="I52" s="78"/>
      <c r="J52" s="77"/>
      <c r="K52" s="78"/>
      <c r="L52" s="78"/>
    </row>
    <row r="53" spans="1:12" ht="18.600000000000001" customHeight="1">
      <c r="C53" s="74" t="s">
        <v>45</v>
      </c>
    </row>
    <row r="54" spans="1:12" s="82" customFormat="1">
      <c r="D54" s="83"/>
      <c r="F54" s="624" t="s">
        <v>103</v>
      </c>
      <c r="G54" s="624"/>
      <c r="H54" s="624"/>
      <c r="I54" s="84"/>
      <c r="J54" s="624" t="s">
        <v>170</v>
      </c>
      <c r="K54" s="624"/>
      <c r="L54" s="624"/>
    </row>
    <row r="55" spans="1:12" s="82" customFormat="1">
      <c r="D55" s="83"/>
      <c r="F55" s="85" t="s">
        <v>158</v>
      </c>
      <c r="G55" s="86"/>
      <c r="H55" s="85" t="s">
        <v>1</v>
      </c>
      <c r="I55" s="86"/>
      <c r="J55" s="85" t="s">
        <v>158</v>
      </c>
      <c r="K55" s="86"/>
      <c r="L55" s="85" t="s">
        <v>1</v>
      </c>
    </row>
    <row r="56" spans="1:12" ht="21" customHeight="1">
      <c r="D56" s="87" t="s">
        <v>2</v>
      </c>
      <c r="F56" s="88" t="s">
        <v>3</v>
      </c>
      <c r="G56" s="86"/>
      <c r="H56" s="88" t="s">
        <v>3</v>
      </c>
      <c r="I56" s="86"/>
      <c r="J56" s="88" t="s">
        <v>3</v>
      </c>
      <c r="K56" s="86"/>
      <c r="L56" s="88" t="s">
        <v>3</v>
      </c>
    </row>
    <row r="57" spans="1:12" ht="21" customHeight="1">
      <c r="D57" s="83"/>
      <c r="F57" s="89"/>
      <c r="H57" s="90"/>
      <c r="J57" s="89"/>
      <c r="L57" s="90"/>
    </row>
    <row r="58" spans="1:12" ht="21" customHeight="1">
      <c r="A58" s="91" t="s">
        <v>116</v>
      </c>
      <c r="E58" s="108"/>
      <c r="F58" s="92">
        <v>164848528.03</v>
      </c>
      <c r="G58" s="93"/>
      <c r="H58" s="92">
        <v>3174843846</v>
      </c>
      <c r="I58" s="93"/>
      <c r="J58" s="92">
        <v>-247902716</v>
      </c>
      <c r="K58" s="93" t="e">
        <v>#REF!</v>
      </c>
      <c r="L58" s="92">
        <v>1650722474.3199999</v>
      </c>
    </row>
    <row r="59" spans="1:12">
      <c r="A59" s="74" t="s">
        <v>54</v>
      </c>
      <c r="E59" s="108"/>
      <c r="F59" s="92">
        <v>67209747</v>
      </c>
      <c r="G59" s="93">
        <v>0</v>
      </c>
      <c r="H59" s="92">
        <v>140630637</v>
      </c>
      <c r="I59" s="93"/>
      <c r="J59" s="92">
        <v>393747291</v>
      </c>
      <c r="K59" s="93" t="e">
        <v>#REF!</v>
      </c>
      <c r="L59" s="92">
        <v>625248345</v>
      </c>
    </row>
    <row r="60" spans="1:12">
      <c r="A60" s="74" t="s">
        <v>202</v>
      </c>
      <c r="D60" s="120"/>
      <c r="E60" s="108"/>
      <c r="F60" s="92">
        <v>-910941441</v>
      </c>
      <c r="G60" s="93">
        <v>0</v>
      </c>
      <c r="H60" s="92">
        <v>-807498199</v>
      </c>
      <c r="I60" s="93"/>
      <c r="J60" s="92">
        <v>-860140818</v>
      </c>
      <c r="K60" s="93" t="e">
        <v>#REF!</v>
      </c>
      <c r="L60" s="92">
        <v>-811106797</v>
      </c>
    </row>
    <row r="61" spans="1:12">
      <c r="A61" s="74" t="s">
        <v>203</v>
      </c>
      <c r="D61" s="79">
        <v>10</v>
      </c>
      <c r="F61" s="92">
        <v>724020604</v>
      </c>
      <c r="G61" s="93">
        <v>0</v>
      </c>
      <c r="H61" s="92">
        <v>1161582127</v>
      </c>
      <c r="I61" s="93"/>
      <c r="J61" s="92">
        <v>0</v>
      </c>
      <c r="K61" s="93" t="e">
        <v>#REF!</v>
      </c>
      <c r="L61" s="92">
        <v>1132506502</v>
      </c>
    </row>
    <row r="62" spans="1:12">
      <c r="A62" s="74" t="s">
        <v>204</v>
      </c>
      <c r="D62" s="121"/>
      <c r="E62" s="109"/>
      <c r="F62" s="92">
        <v>25957242</v>
      </c>
      <c r="G62" s="93">
        <v>0</v>
      </c>
      <c r="H62" s="92">
        <v>2117956</v>
      </c>
      <c r="I62" s="93"/>
      <c r="J62" s="94">
        <v>24062818</v>
      </c>
      <c r="K62" s="93" t="e">
        <v>#REF!</v>
      </c>
      <c r="L62" s="94">
        <v>0</v>
      </c>
    </row>
    <row r="63" spans="1:12">
      <c r="A63" s="74" t="s">
        <v>205</v>
      </c>
      <c r="D63" s="121"/>
      <c r="E63" s="109"/>
      <c r="F63" s="97">
        <v>-647627307</v>
      </c>
      <c r="G63" s="222">
        <v>0</v>
      </c>
      <c r="H63" s="97">
        <v>-151966875</v>
      </c>
      <c r="I63" s="222"/>
      <c r="J63" s="97">
        <v>-65579341</v>
      </c>
      <c r="K63" s="222" t="e">
        <v>#REF!</v>
      </c>
      <c r="L63" s="97">
        <v>-16306099</v>
      </c>
    </row>
    <row r="64" spans="1:12">
      <c r="D64" s="121"/>
      <c r="E64" s="109"/>
      <c r="F64" s="92"/>
      <c r="G64" s="96"/>
      <c r="H64" s="92"/>
      <c r="I64" s="96"/>
      <c r="J64" s="94"/>
      <c r="K64" s="96"/>
      <c r="L64" s="94"/>
    </row>
    <row r="65" spans="1:12">
      <c r="A65" s="99" t="s">
        <v>117</v>
      </c>
      <c r="F65" s="97">
        <v>-576532626.97000003</v>
      </c>
      <c r="G65" s="222"/>
      <c r="H65" s="97">
        <v>3519709492</v>
      </c>
      <c r="I65" s="222"/>
      <c r="J65" s="97">
        <v>-755812766</v>
      </c>
      <c r="K65" s="222"/>
      <c r="L65" s="97">
        <v>2581064425.3199997</v>
      </c>
    </row>
    <row r="66" spans="1:12">
      <c r="A66" s="219"/>
      <c r="B66" s="82"/>
      <c r="C66" s="219"/>
      <c r="D66" s="83"/>
      <c r="E66" s="82"/>
      <c r="F66" s="94"/>
      <c r="G66" s="95"/>
      <c r="H66" s="94"/>
      <c r="I66" s="95"/>
      <c r="J66" s="94"/>
      <c r="K66" s="95"/>
      <c r="L66" s="94"/>
    </row>
    <row r="67" spans="1:12">
      <c r="A67" s="82"/>
      <c r="B67" s="82"/>
      <c r="C67" s="82"/>
      <c r="D67" s="83"/>
      <c r="E67" s="82"/>
      <c r="F67" s="94"/>
      <c r="G67" s="95"/>
      <c r="H67" s="94"/>
      <c r="I67" s="95"/>
      <c r="J67" s="94"/>
      <c r="K67" s="95"/>
      <c r="L67" s="94"/>
    </row>
    <row r="68" spans="1:12">
      <c r="A68" s="82"/>
      <c r="B68" s="82"/>
      <c r="C68" s="82"/>
      <c r="D68" s="83"/>
      <c r="E68" s="220"/>
      <c r="F68" s="94"/>
      <c r="G68" s="95"/>
      <c r="H68" s="94"/>
      <c r="I68" s="95"/>
      <c r="J68" s="94"/>
      <c r="K68" s="95"/>
      <c r="L68" s="94"/>
    </row>
    <row r="69" spans="1:12">
      <c r="A69" s="82"/>
      <c r="B69" s="82"/>
      <c r="C69" s="82"/>
      <c r="D69" s="83"/>
      <c r="E69" s="220"/>
      <c r="F69" s="94"/>
      <c r="G69" s="95"/>
      <c r="H69" s="94"/>
      <c r="I69" s="95"/>
      <c r="J69" s="94"/>
      <c r="K69" s="95"/>
      <c r="L69" s="94"/>
    </row>
    <row r="70" spans="1:12">
      <c r="A70" s="82"/>
      <c r="B70" s="82"/>
      <c r="C70" s="82"/>
      <c r="D70" s="83"/>
      <c r="E70" s="220"/>
      <c r="F70" s="94"/>
      <c r="G70" s="95"/>
      <c r="H70" s="94"/>
      <c r="I70" s="95"/>
      <c r="J70" s="94"/>
      <c r="K70" s="95"/>
      <c r="L70" s="94"/>
    </row>
    <row r="71" spans="1:12">
      <c r="A71" s="82"/>
      <c r="B71" s="82"/>
      <c r="C71" s="82"/>
      <c r="D71" s="83"/>
      <c r="E71" s="220"/>
      <c r="F71" s="94"/>
      <c r="G71" s="95"/>
      <c r="H71" s="94"/>
      <c r="I71" s="95"/>
      <c r="J71" s="94"/>
      <c r="K71" s="95"/>
      <c r="L71" s="94"/>
    </row>
    <row r="72" spans="1:12">
      <c r="A72" s="82"/>
      <c r="B72" s="82"/>
      <c r="C72" s="82"/>
      <c r="D72" s="83"/>
      <c r="E72" s="220"/>
      <c r="F72" s="94"/>
      <c r="G72" s="110"/>
      <c r="H72" s="94"/>
      <c r="I72" s="95"/>
      <c r="J72" s="94"/>
      <c r="K72" s="95"/>
      <c r="L72" s="94"/>
    </row>
    <row r="73" spans="1:12">
      <c r="A73" s="82"/>
      <c r="B73" s="82"/>
      <c r="C73" s="82"/>
      <c r="D73" s="83"/>
      <c r="E73" s="220"/>
      <c r="F73" s="94"/>
      <c r="G73" s="95"/>
      <c r="H73" s="94"/>
      <c r="I73" s="95"/>
      <c r="J73" s="94"/>
      <c r="K73" s="95"/>
      <c r="L73" s="94"/>
    </row>
    <row r="74" spans="1:12">
      <c r="A74" s="82"/>
      <c r="B74" s="82"/>
      <c r="C74" s="82"/>
      <c r="D74" s="83"/>
      <c r="E74" s="82"/>
      <c r="F74" s="94"/>
      <c r="G74" s="110"/>
      <c r="H74" s="94"/>
      <c r="I74" s="95"/>
      <c r="J74" s="94"/>
      <c r="K74" s="95"/>
      <c r="L74" s="94"/>
    </row>
    <row r="75" spans="1:12" ht="6" customHeight="1">
      <c r="A75" s="82"/>
      <c r="B75" s="82"/>
      <c r="C75" s="82"/>
      <c r="D75" s="83"/>
      <c r="E75" s="82"/>
      <c r="F75" s="89"/>
      <c r="G75" s="89"/>
      <c r="H75" s="89"/>
      <c r="I75" s="89"/>
      <c r="J75" s="89"/>
      <c r="K75" s="89"/>
      <c r="L75" s="89"/>
    </row>
    <row r="76" spans="1:12">
      <c r="A76" s="100"/>
      <c r="B76" s="82"/>
      <c r="C76" s="82"/>
      <c r="D76" s="83"/>
      <c r="E76" s="220"/>
      <c r="F76" s="94"/>
      <c r="G76" s="110"/>
      <c r="H76" s="94"/>
      <c r="I76" s="95"/>
      <c r="J76" s="94"/>
      <c r="K76" s="95"/>
      <c r="L76" s="94"/>
    </row>
    <row r="77" spans="1:12">
      <c r="A77" s="100"/>
      <c r="B77" s="82"/>
      <c r="C77" s="82"/>
      <c r="D77" s="83"/>
      <c r="E77" s="220"/>
      <c r="F77" s="94"/>
      <c r="G77" s="110"/>
      <c r="H77" s="94"/>
      <c r="I77" s="95"/>
      <c r="J77" s="94"/>
      <c r="K77" s="95"/>
      <c r="L77" s="94"/>
    </row>
    <row r="78" spans="1:12" ht="23.25" customHeight="1">
      <c r="A78" s="82"/>
      <c r="B78" s="82"/>
      <c r="C78" s="82"/>
      <c r="D78" s="83"/>
      <c r="E78" s="82"/>
      <c r="F78" s="221"/>
      <c r="G78" s="89"/>
      <c r="H78" s="221"/>
      <c r="I78" s="89"/>
      <c r="J78" s="221"/>
      <c r="K78" s="89"/>
      <c r="L78" s="89"/>
    </row>
    <row r="79" spans="1:12">
      <c r="F79" s="90"/>
      <c r="H79" s="90"/>
      <c r="J79" s="90"/>
      <c r="K79" s="74"/>
      <c r="L79" s="74"/>
    </row>
    <row r="80" spans="1:12">
      <c r="F80" s="90"/>
      <c r="H80" s="92"/>
      <c r="J80" s="90"/>
      <c r="K80" s="74"/>
      <c r="L80" s="74"/>
    </row>
    <row r="81" spans="6:12">
      <c r="F81" s="90"/>
      <c r="H81" s="92"/>
      <c r="J81" s="90"/>
      <c r="K81" s="74"/>
      <c r="L81" s="74"/>
    </row>
    <row r="82" spans="6:12">
      <c r="F82" s="90"/>
      <c r="H82" s="92"/>
      <c r="J82" s="90"/>
      <c r="K82" s="74"/>
      <c r="L82" s="74"/>
    </row>
    <row r="83" spans="6:12">
      <c r="F83" s="90"/>
      <c r="H83" s="92"/>
      <c r="J83" s="90"/>
      <c r="K83" s="74"/>
      <c r="L83" s="74"/>
    </row>
    <row r="84" spans="6:12">
      <c r="F84" s="90"/>
      <c r="H84" s="92"/>
      <c r="J84" s="90"/>
      <c r="K84" s="74"/>
      <c r="L84" s="74"/>
    </row>
    <row r="85" spans="6:12">
      <c r="F85" s="90"/>
      <c r="H85" s="92"/>
      <c r="J85" s="90"/>
      <c r="K85" s="74"/>
      <c r="L85" s="74"/>
    </row>
    <row r="86" spans="6:12">
      <c r="F86" s="90"/>
      <c r="H86" s="92"/>
      <c r="J86" s="90"/>
      <c r="K86" s="74"/>
      <c r="L86" s="74"/>
    </row>
    <row r="87" spans="6:12">
      <c r="F87" s="90"/>
      <c r="H87" s="92"/>
      <c r="J87" s="90"/>
      <c r="K87" s="74"/>
      <c r="L87" s="74"/>
    </row>
    <row r="88" spans="6:12">
      <c r="F88" s="90"/>
      <c r="H88" s="92"/>
      <c r="J88" s="90"/>
      <c r="K88" s="74"/>
      <c r="L88" s="74"/>
    </row>
    <row r="89" spans="6:12">
      <c r="F89" s="90"/>
      <c r="H89" s="92"/>
      <c r="J89" s="90"/>
      <c r="K89" s="74"/>
      <c r="L89" s="74"/>
    </row>
    <row r="90" spans="6:12">
      <c r="F90" s="90"/>
      <c r="H90" s="92"/>
      <c r="J90" s="90"/>
      <c r="K90" s="74"/>
      <c r="L90" s="74"/>
    </row>
    <row r="91" spans="6:12">
      <c r="F91" s="90"/>
      <c r="H91" s="92"/>
      <c r="J91" s="90"/>
      <c r="K91" s="74"/>
      <c r="L91" s="74"/>
    </row>
    <row r="92" spans="6:12">
      <c r="F92" s="90"/>
      <c r="H92" s="92"/>
      <c r="J92" s="90"/>
      <c r="K92" s="74"/>
      <c r="L92" s="74"/>
    </row>
    <row r="93" spans="6:12">
      <c r="F93" s="90"/>
      <c r="H93" s="92"/>
      <c r="J93" s="90"/>
      <c r="K93" s="74"/>
      <c r="L93" s="74"/>
    </row>
    <row r="94" spans="6:12">
      <c r="F94" s="90"/>
      <c r="H94" s="92"/>
      <c r="J94" s="90"/>
      <c r="K94" s="74"/>
      <c r="L94" s="74"/>
    </row>
    <row r="95" spans="6:12">
      <c r="F95" s="90"/>
      <c r="H95" s="92"/>
      <c r="J95" s="90"/>
      <c r="K95" s="74"/>
      <c r="L95" s="74"/>
    </row>
    <row r="96" spans="6:12">
      <c r="F96" s="90"/>
      <c r="H96" s="92"/>
      <c r="J96" s="90"/>
      <c r="K96" s="74"/>
      <c r="L96" s="74"/>
    </row>
    <row r="97" spans="1:12" ht="22.5" customHeight="1">
      <c r="F97" s="90"/>
      <c r="H97" s="92"/>
      <c r="J97" s="90"/>
      <c r="K97" s="74"/>
      <c r="L97" s="74"/>
    </row>
    <row r="98" spans="1:12" ht="21.95" customHeight="1">
      <c r="A98" s="104" t="str">
        <f>A49</f>
        <v>หมายเหตุประกอบงบการเงินรวมและงบการเงินเฉพาะกิจการเป็นส่วนหนึ่งของงบการเงินนี้</v>
      </c>
      <c r="B98" s="104"/>
      <c r="C98" s="104"/>
      <c r="D98" s="105"/>
      <c r="E98" s="104"/>
      <c r="F98" s="106"/>
      <c r="G98" s="107"/>
      <c r="H98" s="97"/>
      <c r="I98" s="107"/>
      <c r="J98" s="106"/>
      <c r="K98" s="107"/>
      <c r="L98" s="107"/>
    </row>
    <row r="99" spans="1:12">
      <c r="A99" s="70" t="s">
        <v>183</v>
      </c>
      <c r="B99" s="71"/>
      <c r="C99" s="71"/>
      <c r="D99" s="153"/>
      <c r="E99" s="71"/>
      <c r="F99" s="72"/>
      <c r="G99" s="73"/>
      <c r="H99" s="72"/>
      <c r="I99" s="73"/>
      <c r="J99" s="72"/>
      <c r="K99" s="73"/>
      <c r="L99" s="73"/>
    </row>
    <row r="100" spans="1:12">
      <c r="A100" s="70" t="s">
        <v>154</v>
      </c>
      <c r="B100" s="71"/>
      <c r="C100" s="71"/>
      <c r="D100" s="153"/>
      <c r="E100" s="71"/>
      <c r="F100" s="72"/>
      <c r="G100" s="73"/>
      <c r="H100" s="72"/>
      <c r="I100" s="73"/>
      <c r="J100" s="72"/>
      <c r="K100" s="73"/>
      <c r="L100" s="73"/>
    </row>
    <row r="101" spans="1:12">
      <c r="A101" s="75" t="str">
        <f>A52</f>
        <v>สำหรับปีสิ้นสุดวันที่ 31 ธันวาคม พ.ศ. 2559</v>
      </c>
      <c r="B101" s="76"/>
      <c r="C101" s="76"/>
      <c r="D101" s="154"/>
      <c r="E101" s="76"/>
      <c r="F101" s="77"/>
      <c r="G101" s="78"/>
      <c r="H101" s="77"/>
      <c r="I101" s="78"/>
      <c r="J101" s="77"/>
      <c r="K101" s="78"/>
      <c r="L101" s="78"/>
    </row>
    <row r="102" spans="1:12" ht="18.600000000000001" customHeight="1">
      <c r="C102" s="74" t="s">
        <v>45</v>
      </c>
    </row>
    <row r="103" spans="1:12" s="82" customFormat="1">
      <c r="D103" s="83"/>
      <c r="F103" s="624" t="s">
        <v>103</v>
      </c>
      <c r="G103" s="624"/>
      <c r="H103" s="624"/>
      <c r="I103" s="84"/>
      <c r="J103" s="624" t="s">
        <v>170</v>
      </c>
      <c r="K103" s="624"/>
      <c r="L103" s="624"/>
    </row>
    <row r="104" spans="1:12" s="82" customFormat="1">
      <c r="D104" s="83"/>
      <c r="F104" s="85" t="s">
        <v>158</v>
      </c>
      <c r="G104" s="86"/>
      <c r="H104" s="85" t="s">
        <v>1</v>
      </c>
      <c r="I104" s="86"/>
      <c r="J104" s="85" t="s">
        <v>158</v>
      </c>
      <c r="K104" s="86"/>
      <c r="L104" s="85" t="s">
        <v>1</v>
      </c>
    </row>
    <row r="105" spans="1:12">
      <c r="D105" s="87" t="s">
        <v>2</v>
      </c>
      <c r="F105" s="88" t="s">
        <v>3</v>
      </c>
      <c r="G105" s="86"/>
      <c r="H105" s="88" t="s">
        <v>3</v>
      </c>
      <c r="I105" s="86"/>
      <c r="J105" s="88" t="s">
        <v>3</v>
      </c>
      <c r="K105" s="86"/>
      <c r="L105" s="88" t="s">
        <v>3</v>
      </c>
    </row>
    <row r="106" spans="1:12" ht="6" customHeight="1">
      <c r="D106" s="83"/>
      <c r="F106" s="89"/>
      <c r="H106" s="90"/>
      <c r="J106" s="89"/>
      <c r="L106" s="90"/>
    </row>
    <row r="107" spans="1:12">
      <c r="A107" s="91" t="s">
        <v>118</v>
      </c>
      <c r="E107" s="109"/>
      <c r="F107" s="92"/>
      <c r="G107" s="80"/>
      <c r="H107" s="92"/>
      <c r="I107" s="80"/>
      <c r="J107" s="92"/>
      <c r="K107" s="80"/>
      <c r="L107" s="92"/>
    </row>
    <row r="108" spans="1:12">
      <c r="A108" s="74" t="s">
        <v>207</v>
      </c>
      <c r="E108" s="109"/>
      <c r="F108" s="92">
        <v>0</v>
      </c>
      <c r="G108" s="96">
        <v>0</v>
      </c>
      <c r="H108" s="92">
        <v>-1900000000</v>
      </c>
      <c r="I108" s="96"/>
      <c r="J108" s="92">
        <v>0</v>
      </c>
      <c r="K108" s="96" t="e">
        <v>#REF!</v>
      </c>
      <c r="L108" s="92">
        <v>-1900000000</v>
      </c>
    </row>
    <row r="109" spans="1:12">
      <c r="A109" s="74" t="s">
        <v>208</v>
      </c>
      <c r="E109" s="109"/>
      <c r="F109" s="92">
        <v>-854044910</v>
      </c>
      <c r="G109" s="96"/>
      <c r="H109" s="92">
        <v>-2560000000</v>
      </c>
      <c r="I109" s="96"/>
      <c r="J109" s="92">
        <v>-854044910</v>
      </c>
      <c r="K109" s="96"/>
      <c r="L109" s="92">
        <v>-2560000000</v>
      </c>
    </row>
    <row r="110" spans="1:12">
      <c r="A110" s="74" t="s">
        <v>209</v>
      </c>
      <c r="E110" s="109"/>
      <c r="F110" s="92">
        <v>0</v>
      </c>
      <c r="G110" s="96"/>
      <c r="H110" s="92">
        <v>1906504139</v>
      </c>
      <c r="I110" s="96"/>
      <c r="J110" s="92">
        <v>0</v>
      </c>
      <c r="K110" s="96"/>
      <c r="L110" s="92">
        <v>1906504139</v>
      </c>
    </row>
    <row r="111" spans="1:12">
      <c r="A111" s="74" t="s">
        <v>146</v>
      </c>
      <c r="E111" s="109"/>
      <c r="F111" s="92">
        <v>1469125257</v>
      </c>
      <c r="G111" s="96">
        <v>0</v>
      </c>
      <c r="H111" s="92">
        <v>1102867663</v>
      </c>
      <c r="I111" s="96"/>
      <c r="J111" s="92">
        <v>1469125257</v>
      </c>
      <c r="K111" s="96" t="e">
        <v>#REF!</v>
      </c>
      <c r="L111" s="92">
        <v>1102867663</v>
      </c>
    </row>
    <row r="112" spans="1:12">
      <c r="A112" s="74" t="s">
        <v>119</v>
      </c>
      <c r="E112" s="109"/>
      <c r="F112" s="92">
        <v>0</v>
      </c>
      <c r="G112" s="96">
        <v>0</v>
      </c>
      <c r="H112" s="92">
        <v>195000</v>
      </c>
      <c r="I112" s="96"/>
      <c r="J112" s="92">
        <v>0</v>
      </c>
      <c r="K112" s="96" t="e">
        <v>#REF!</v>
      </c>
      <c r="L112" s="92">
        <v>0</v>
      </c>
    </row>
    <row r="113" spans="1:12">
      <c r="A113" s="74" t="s">
        <v>120</v>
      </c>
      <c r="E113" s="109"/>
      <c r="F113" s="92">
        <v>-18199000000</v>
      </c>
      <c r="G113" s="96">
        <v>0</v>
      </c>
      <c r="H113" s="92">
        <v>0</v>
      </c>
      <c r="I113" s="96"/>
      <c r="J113" s="92">
        <v>-30052305541</v>
      </c>
      <c r="K113" s="96" t="e">
        <v>#REF!</v>
      </c>
      <c r="L113" s="92">
        <v>-2828600000</v>
      </c>
    </row>
    <row r="114" spans="1:12" ht="17.45" customHeight="1">
      <c r="A114" s="74" t="s">
        <v>121</v>
      </c>
      <c r="E114" s="109"/>
      <c r="F114" s="92">
        <v>1100000000</v>
      </c>
      <c r="G114" s="96">
        <v>0</v>
      </c>
      <c r="H114" s="92">
        <v>0</v>
      </c>
      <c r="I114" s="96"/>
      <c r="J114" s="92">
        <v>19087214531</v>
      </c>
      <c r="K114" s="96" t="e">
        <v>#REF!</v>
      </c>
      <c r="L114" s="92">
        <v>2010600000</v>
      </c>
    </row>
    <row r="115" spans="1:12" ht="17.45" customHeight="1">
      <c r="A115" s="74" t="s">
        <v>122</v>
      </c>
      <c r="D115" s="79">
        <v>10</v>
      </c>
      <c r="E115" s="109"/>
      <c r="F115" s="92">
        <v>-731180405</v>
      </c>
      <c r="G115" s="96">
        <v>0</v>
      </c>
      <c r="H115" s="92">
        <v>-325534528</v>
      </c>
      <c r="I115" s="96"/>
      <c r="J115" s="94">
        <v>0</v>
      </c>
      <c r="K115" s="96" t="e">
        <v>#REF!</v>
      </c>
      <c r="L115" s="94">
        <v>0</v>
      </c>
    </row>
    <row r="116" spans="1:12" ht="17.45" customHeight="1">
      <c r="A116" s="74" t="s">
        <v>210</v>
      </c>
      <c r="E116" s="109"/>
      <c r="F116" s="94">
        <v>36719999</v>
      </c>
      <c r="G116" s="96">
        <v>0</v>
      </c>
      <c r="H116" s="94">
        <v>0</v>
      </c>
      <c r="I116" s="96"/>
      <c r="J116" s="94">
        <v>0</v>
      </c>
      <c r="K116" s="96" t="e">
        <v>#REF!</v>
      </c>
      <c r="L116" s="94">
        <v>0</v>
      </c>
    </row>
    <row r="117" spans="1:12">
      <c r="A117" s="74" t="s">
        <v>211</v>
      </c>
      <c r="E117" s="109"/>
      <c r="F117" s="94">
        <v>0</v>
      </c>
      <c r="G117" s="96">
        <v>0</v>
      </c>
      <c r="H117" s="94">
        <v>0</v>
      </c>
      <c r="I117" s="96"/>
      <c r="J117" s="94">
        <v>-2005902623</v>
      </c>
      <c r="K117" s="96" t="e">
        <v>#REF!</v>
      </c>
      <c r="L117" s="94">
        <v>-843555224</v>
      </c>
    </row>
    <row r="118" spans="1:12">
      <c r="A118" s="74" t="s">
        <v>212</v>
      </c>
      <c r="E118" s="109"/>
      <c r="F118" s="94">
        <v>0</v>
      </c>
      <c r="G118" s="96">
        <v>0</v>
      </c>
      <c r="H118" s="94">
        <v>2818619734</v>
      </c>
      <c r="I118" s="96"/>
      <c r="J118" s="94">
        <v>0</v>
      </c>
      <c r="K118" s="96" t="e">
        <v>#REF!</v>
      </c>
      <c r="L118" s="94">
        <v>2391149649</v>
      </c>
    </row>
    <row r="119" spans="1:12">
      <c r="A119" s="74" t="s">
        <v>213</v>
      </c>
      <c r="E119" s="109"/>
      <c r="F119" s="94">
        <v>7323555</v>
      </c>
      <c r="G119" s="96">
        <v>0</v>
      </c>
      <c r="H119" s="94">
        <v>0</v>
      </c>
      <c r="I119" s="96"/>
      <c r="J119" s="94">
        <v>7323555</v>
      </c>
      <c r="K119" s="96" t="e">
        <v>#REF!</v>
      </c>
      <c r="L119" s="94">
        <v>0</v>
      </c>
    </row>
    <row r="120" spans="1:12">
      <c r="A120" s="99" t="s">
        <v>214</v>
      </c>
      <c r="D120" s="79">
        <v>10</v>
      </c>
      <c r="E120" s="109"/>
      <c r="F120" s="94">
        <v>-69325013</v>
      </c>
      <c r="G120" s="110">
        <v>0</v>
      </c>
      <c r="H120" s="94">
        <v>0</v>
      </c>
      <c r="I120" s="95"/>
      <c r="J120" s="94">
        <v>0</v>
      </c>
      <c r="K120" s="95" t="e">
        <v>#REF!</v>
      </c>
      <c r="L120" s="94">
        <v>0</v>
      </c>
    </row>
    <row r="121" spans="1:12">
      <c r="A121" s="74" t="s">
        <v>215</v>
      </c>
      <c r="E121" s="109"/>
      <c r="F121" s="97">
        <v>1274998</v>
      </c>
      <c r="G121" s="95">
        <v>0</v>
      </c>
      <c r="H121" s="97">
        <v>0</v>
      </c>
      <c r="I121" s="95"/>
      <c r="J121" s="97">
        <v>0</v>
      </c>
      <c r="K121" s="95">
        <v>1</v>
      </c>
      <c r="L121" s="97">
        <v>0</v>
      </c>
    </row>
    <row r="122" spans="1:12" ht="15.75" customHeight="1">
      <c r="A122" s="74" t="s">
        <v>216</v>
      </c>
      <c r="E122" s="109"/>
      <c r="F122" s="94">
        <v>0</v>
      </c>
      <c r="G122" s="110">
        <v>0</v>
      </c>
      <c r="H122" s="94">
        <v>0</v>
      </c>
      <c r="I122" s="110"/>
      <c r="J122" s="94">
        <v>4618931391</v>
      </c>
      <c r="K122" s="110" t="e">
        <v>#REF!</v>
      </c>
      <c r="L122" s="94">
        <v>1774649150</v>
      </c>
    </row>
    <row r="123" spans="1:12">
      <c r="A123" s="91" t="s">
        <v>123</v>
      </c>
      <c r="E123" s="109"/>
      <c r="F123" s="97">
        <v>27328208</v>
      </c>
      <c r="G123" s="96">
        <v>0</v>
      </c>
      <c r="H123" s="97">
        <v>4803535</v>
      </c>
      <c r="I123" s="96"/>
      <c r="J123" s="97">
        <v>27456</v>
      </c>
      <c r="K123" s="96" t="e">
        <v>#REF!</v>
      </c>
      <c r="L123" s="97">
        <v>3567</v>
      </c>
    </row>
    <row r="124" spans="1:12">
      <c r="A124" s="74" t="s">
        <v>217</v>
      </c>
      <c r="E124" s="111"/>
      <c r="F124" s="92">
        <v>8171827449.4300003</v>
      </c>
      <c r="G124" s="92">
        <v>0</v>
      </c>
      <c r="H124" s="92">
        <v>0</v>
      </c>
      <c r="I124" s="92"/>
      <c r="J124" s="92">
        <v>1093312394.1099999</v>
      </c>
      <c r="K124" s="92" t="e">
        <v>#REF!</v>
      </c>
      <c r="L124" s="92">
        <v>0</v>
      </c>
    </row>
    <row r="125" spans="1:12">
      <c r="A125" s="91" t="s">
        <v>218</v>
      </c>
      <c r="E125" s="109"/>
      <c r="F125" s="92">
        <v>1519253429.7238879</v>
      </c>
      <c r="G125" s="96"/>
      <c r="H125" s="92">
        <v>0</v>
      </c>
      <c r="I125" s="96"/>
      <c r="J125" s="92">
        <v>96689280.469999999</v>
      </c>
      <c r="K125" s="96"/>
      <c r="L125" s="92">
        <v>0</v>
      </c>
    </row>
    <row r="126" spans="1:12">
      <c r="A126" s="74" t="s">
        <v>124</v>
      </c>
      <c r="E126" s="109"/>
      <c r="F126" s="97">
        <v>0</v>
      </c>
      <c r="G126" s="95">
        <v>0</v>
      </c>
      <c r="H126" s="97">
        <v>33500000</v>
      </c>
      <c r="I126" s="95"/>
      <c r="J126" s="97">
        <v>0</v>
      </c>
      <c r="K126" s="95" t="e">
        <v>#REF!</v>
      </c>
      <c r="L126" s="97">
        <v>33500000</v>
      </c>
    </row>
    <row r="127" spans="1:12" ht="15.75" customHeight="1">
      <c r="A127" s="74" t="s">
        <v>125</v>
      </c>
      <c r="D127" s="79">
        <v>12</v>
      </c>
      <c r="E127" s="109"/>
      <c r="F127" s="94">
        <v>-21717957</v>
      </c>
      <c r="G127" s="95">
        <v>0</v>
      </c>
      <c r="H127" s="94">
        <v>-33021661</v>
      </c>
      <c r="I127" s="95"/>
      <c r="J127" s="94">
        <v>0</v>
      </c>
      <c r="K127" s="95" t="e">
        <v>#REF!</v>
      </c>
      <c r="L127" s="94">
        <v>-695000</v>
      </c>
    </row>
    <row r="128" spans="1:12" ht="15.75" customHeight="1" thickBot="1">
      <c r="A128" s="91" t="s">
        <v>126</v>
      </c>
      <c r="E128" s="109"/>
      <c r="F128" s="112">
        <v>2742466</v>
      </c>
      <c r="G128" s="96">
        <v>0</v>
      </c>
      <c r="H128" s="112">
        <v>124013178</v>
      </c>
      <c r="I128" s="96"/>
      <c r="J128" s="112">
        <v>2415364</v>
      </c>
      <c r="K128" s="96" t="e">
        <v>#REF!</v>
      </c>
      <c r="L128" s="112">
        <v>98373832</v>
      </c>
    </row>
    <row r="129" spans="1:12" ht="18.75" thickTop="1">
      <c r="A129" s="74" t="s">
        <v>127</v>
      </c>
      <c r="D129" s="79">
        <v>13</v>
      </c>
      <c r="E129" s="111"/>
      <c r="F129" s="92">
        <v>-245657181</v>
      </c>
      <c r="G129" s="92">
        <v>0</v>
      </c>
      <c r="H129" s="92">
        <v>-376454957</v>
      </c>
      <c r="I129" s="92"/>
      <c r="J129" s="92">
        <v>-16309161</v>
      </c>
      <c r="K129" s="92" t="e">
        <v>#REF!</v>
      </c>
      <c r="L129" s="92">
        <v>-37791402</v>
      </c>
    </row>
    <row r="130" spans="1:12">
      <c r="A130" s="113"/>
      <c r="B130" s="114"/>
      <c r="C130" s="114"/>
      <c r="E130" s="114"/>
      <c r="F130" s="118"/>
      <c r="G130" s="90"/>
      <c r="H130" s="118"/>
      <c r="I130" s="90"/>
      <c r="J130" s="118"/>
      <c r="K130" s="90"/>
      <c r="L130" s="118"/>
    </row>
    <row r="131" spans="1:12">
      <c r="A131" s="113" t="s">
        <v>219</v>
      </c>
      <c r="B131" s="99"/>
      <c r="E131" s="99"/>
      <c r="F131" s="97">
        <v>-7785330103.8461113</v>
      </c>
      <c r="G131" s="223"/>
      <c r="H131" s="97">
        <v>795492103</v>
      </c>
      <c r="I131" s="223"/>
      <c r="J131" s="106">
        <v>-6553523006.4200001</v>
      </c>
      <c r="K131" s="223"/>
      <c r="L131" s="106">
        <v>1147006374</v>
      </c>
    </row>
    <row r="132" spans="1:12" ht="17.45" customHeight="1">
      <c r="A132" s="114"/>
      <c r="B132" s="114"/>
      <c r="C132" s="114"/>
      <c r="E132" s="114"/>
      <c r="F132" s="92"/>
      <c r="G132" s="115"/>
      <c r="H132" s="92"/>
      <c r="I132" s="115"/>
      <c r="J132" s="90"/>
      <c r="K132" s="115"/>
      <c r="L132" s="90"/>
    </row>
    <row r="133" spans="1:12" ht="17.45" customHeight="1">
      <c r="A133" s="99"/>
      <c r="B133" s="114"/>
      <c r="C133" s="114"/>
      <c r="E133" s="114"/>
      <c r="F133" s="92"/>
      <c r="G133" s="115"/>
      <c r="H133" s="92"/>
      <c r="I133" s="115"/>
      <c r="J133" s="90"/>
      <c r="K133" s="115"/>
      <c r="L133" s="90"/>
    </row>
    <row r="134" spans="1:12" ht="17.45" customHeight="1">
      <c r="A134" s="99"/>
      <c r="B134" s="114"/>
      <c r="C134" s="114"/>
      <c r="E134" s="114"/>
      <c r="F134" s="92"/>
      <c r="G134" s="115"/>
      <c r="H134" s="92"/>
      <c r="I134" s="115"/>
      <c r="J134" s="90"/>
      <c r="K134" s="115"/>
      <c r="L134" s="90"/>
    </row>
    <row r="135" spans="1:12" ht="17.45" customHeight="1">
      <c r="A135" s="99"/>
      <c r="B135" s="114"/>
      <c r="C135" s="114"/>
      <c r="E135" s="114"/>
      <c r="F135" s="92"/>
      <c r="G135" s="115"/>
      <c r="H135" s="92"/>
      <c r="I135" s="115"/>
      <c r="J135" s="90"/>
      <c r="K135" s="115"/>
      <c r="L135" s="90"/>
    </row>
    <row r="136" spans="1:12" ht="17.45" customHeight="1">
      <c r="A136" s="99"/>
      <c r="B136" s="114"/>
      <c r="C136" s="114"/>
      <c r="E136" s="114"/>
      <c r="F136" s="92"/>
      <c r="G136" s="115"/>
      <c r="H136" s="92"/>
      <c r="I136" s="115"/>
      <c r="J136" s="90"/>
      <c r="K136" s="115"/>
      <c r="L136" s="90"/>
    </row>
    <row r="137" spans="1:12" ht="17.45" customHeight="1">
      <c r="A137" s="113"/>
      <c r="B137" s="114"/>
      <c r="C137" s="114"/>
      <c r="E137" s="114"/>
      <c r="F137" s="92"/>
      <c r="G137" s="115"/>
      <c r="H137" s="92"/>
      <c r="I137" s="115"/>
      <c r="J137" s="90"/>
      <c r="K137" s="115"/>
      <c r="L137" s="90"/>
    </row>
    <row r="138" spans="1:12" ht="17.45" customHeight="1">
      <c r="A138" s="99"/>
      <c r="B138" s="114"/>
      <c r="C138" s="114"/>
      <c r="D138" s="116"/>
      <c r="E138" s="114"/>
      <c r="F138" s="92"/>
      <c r="G138" s="115"/>
      <c r="H138" s="92"/>
      <c r="I138" s="115"/>
      <c r="J138" s="90"/>
      <c r="K138" s="115"/>
      <c r="L138" s="90"/>
    </row>
    <row r="139" spans="1:12" ht="17.45" customHeight="1">
      <c r="A139" s="99"/>
      <c r="B139" s="114"/>
      <c r="C139" s="114"/>
      <c r="D139" s="116"/>
      <c r="E139" s="114"/>
      <c r="F139" s="92"/>
      <c r="G139" s="115"/>
      <c r="H139" s="92"/>
      <c r="I139" s="115"/>
      <c r="J139" s="90"/>
      <c r="K139" s="115"/>
      <c r="L139" s="90"/>
    </row>
    <row r="140" spans="1:12" ht="17.45" customHeight="1">
      <c r="A140" s="99"/>
      <c r="B140" s="114"/>
      <c r="C140" s="114"/>
      <c r="D140" s="116"/>
      <c r="E140" s="114"/>
      <c r="F140" s="92"/>
      <c r="G140" s="115"/>
      <c r="H140" s="115"/>
      <c r="I140" s="115"/>
      <c r="J140" s="90"/>
      <c r="K140" s="115"/>
      <c r="L140" s="90"/>
    </row>
    <row r="141" spans="1:12" ht="17.45" customHeight="1">
      <c r="A141" s="99"/>
      <c r="B141" s="114"/>
      <c r="C141" s="114"/>
      <c r="D141" s="116"/>
      <c r="E141" s="114"/>
      <c r="F141" s="92"/>
      <c r="G141" s="115"/>
      <c r="H141" s="115"/>
      <c r="I141" s="115"/>
      <c r="J141" s="90"/>
      <c r="K141" s="115"/>
      <c r="L141" s="115"/>
    </row>
    <row r="142" spans="1:12" ht="17.45" customHeight="1">
      <c r="A142" s="99"/>
      <c r="B142" s="114"/>
      <c r="C142" s="114"/>
      <c r="D142" s="116"/>
      <c r="E142" s="114"/>
      <c r="F142" s="92"/>
      <c r="G142" s="115"/>
      <c r="H142" s="115"/>
      <c r="I142" s="115"/>
      <c r="J142" s="90"/>
      <c r="K142" s="115"/>
      <c r="L142" s="115"/>
    </row>
    <row r="143" spans="1:12" ht="17.45" customHeight="1">
      <c r="A143" s="99"/>
      <c r="B143" s="114"/>
      <c r="C143" s="114"/>
      <c r="D143" s="116"/>
      <c r="E143" s="114"/>
      <c r="F143" s="92"/>
      <c r="G143" s="115"/>
      <c r="H143" s="115"/>
      <c r="I143" s="115"/>
      <c r="J143" s="90"/>
      <c r="K143" s="115"/>
      <c r="L143" s="115"/>
    </row>
    <row r="144" spans="1:12" ht="17.45" customHeight="1">
      <c r="A144" s="99"/>
      <c r="B144" s="114"/>
      <c r="C144" s="114"/>
      <c r="D144" s="116"/>
      <c r="E144" s="114"/>
      <c r="F144" s="92"/>
      <c r="G144" s="115"/>
      <c r="H144" s="115"/>
      <c r="I144" s="115"/>
      <c r="J144" s="90"/>
      <c r="K144" s="115"/>
      <c r="L144" s="115"/>
    </row>
    <row r="145" spans="1:12" ht="17.45" customHeight="1">
      <c r="A145" s="99"/>
      <c r="B145" s="114"/>
      <c r="C145" s="114"/>
      <c r="D145" s="116"/>
      <c r="E145" s="114"/>
      <c r="F145" s="92"/>
      <c r="G145" s="115"/>
      <c r="H145" s="115"/>
      <c r="I145" s="115"/>
      <c r="J145" s="90"/>
      <c r="K145" s="115"/>
      <c r="L145" s="115"/>
    </row>
    <row r="146" spans="1:12" ht="17.45" customHeight="1">
      <c r="A146" s="114"/>
      <c r="B146" s="114"/>
      <c r="C146" s="114"/>
      <c r="D146" s="116"/>
      <c r="E146" s="114"/>
      <c r="F146" s="92"/>
      <c r="G146" s="115"/>
      <c r="H146" s="115"/>
      <c r="I146" s="115"/>
      <c r="J146" s="90"/>
      <c r="K146" s="115"/>
      <c r="L146" s="115"/>
    </row>
    <row r="147" spans="1:12" ht="17.45" customHeight="1">
      <c r="A147" s="114"/>
      <c r="B147" s="114"/>
      <c r="C147" s="114"/>
      <c r="D147" s="116"/>
      <c r="E147" s="114"/>
      <c r="F147" s="92"/>
      <c r="G147" s="115"/>
      <c r="H147" s="115"/>
      <c r="I147" s="115"/>
      <c r="J147" s="90"/>
      <c r="K147" s="115"/>
      <c r="L147" s="115"/>
    </row>
    <row r="148" spans="1:12" ht="10.5" customHeight="1"/>
    <row r="149" spans="1:12" ht="21.95" customHeight="1">
      <c r="A149" s="104" t="str">
        <f>A98</f>
        <v>หมายเหตุประกอบงบการเงินรวมและงบการเงินเฉพาะกิจการเป็นส่วนหนึ่งของงบการเงินนี้</v>
      </c>
      <c r="B149" s="104"/>
      <c r="C149" s="104"/>
      <c r="D149" s="105"/>
      <c r="E149" s="104"/>
      <c r="F149" s="106"/>
      <c r="G149" s="107"/>
      <c r="H149" s="97"/>
      <c r="I149" s="107"/>
      <c r="J149" s="106"/>
      <c r="K149" s="107"/>
      <c r="L149" s="107"/>
    </row>
    <row r="151" spans="1:12" ht="23.25" customHeight="1"/>
  </sheetData>
  <mergeCells count="6">
    <mergeCell ref="F5:H5"/>
    <mergeCell ref="J5:L5"/>
    <mergeCell ref="F54:H54"/>
    <mergeCell ref="J54:L54"/>
    <mergeCell ref="F103:H103"/>
    <mergeCell ref="J103:L103"/>
  </mergeCells>
  <pageMargins left="1" right="0.75" top="0.5" bottom="0.6" header="0.49" footer="0.4"/>
  <pageSetup paperSize="9" scale="90" firstPageNumber="12" fitToHeight="0" orientation="portrait" blackAndWhite="1" useFirstPageNumber="1" horizontalDpi="1200" verticalDpi="1200" r:id="rId1"/>
  <headerFooter>
    <oddFooter>&amp;R&amp;"Angsana New,Regular"&amp;13   &amp;P</oddFooter>
  </headerFooter>
  <rowBreaks count="2" manualBreakCount="2">
    <brk id="49" max="11" man="1"/>
    <brk id="98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92D050"/>
    <pageSetUpPr fitToPage="1"/>
  </sheetPr>
  <dimension ref="A1:IV230"/>
  <sheetViews>
    <sheetView view="pageBreakPreview" zoomScaleNormal="100" zoomScaleSheetLayoutView="100" workbookViewId="0">
      <selection activeCell="F34" sqref="F34"/>
    </sheetView>
  </sheetViews>
  <sheetFormatPr defaultColWidth="9.33203125" defaultRowHeight="18"/>
  <cols>
    <col min="1" max="2" width="2" style="159" customWidth="1"/>
    <col min="3" max="3" width="38.33203125" style="159" customWidth="1"/>
    <col min="4" max="4" width="8.1640625" style="163" bestFit="1" customWidth="1"/>
    <col min="5" max="5" width="1" style="159" customWidth="1"/>
    <col min="6" max="6" width="13.33203125" style="164" customWidth="1"/>
    <col min="7" max="7" width="0.6640625" style="165" customWidth="1"/>
    <col min="8" max="8" width="12.33203125" style="164" customWidth="1"/>
    <col min="9" max="9" width="0.6640625" style="165" customWidth="1"/>
    <col min="10" max="10" width="13.1640625" style="164" customWidth="1"/>
    <col min="11" max="11" width="0.83203125" style="165" customWidth="1"/>
    <col min="12" max="12" width="12.33203125" style="164" bestFit="1" customWidth="1"/>
    <col min="13" max="13" width="9.33203125" style="159"/>
    <col min="14" max="14" width="19.6640625" style="159" bestFit="1" customWidth="1"/>
    <col min="15" max="15" width="16.1640625" style="159" bestFit="1" customWidth="1"/>
    <col min="16" max="16" width="16.33203125" style="159" bestFit="1" customWidth="1"/>
    <col min="17" max="17" width="13.1640625" style="159" bestFit="1" customWidth="1"/>
    <col min="18" max="18" width="9.33203125" style="159"/>
    <col min="19" max="19" width="17.83203125" style="159" bestFit="1" customWidth="1"/>
    <col min="20" max="21" width="16.6640625" style="159" bestFit="1" customWidth="1"/>
    <col min="22" max="16384" width="9.33203125" style="159"/>
  </cols>
  <sheetData>
    <row r="1" spans="1:256">
      <c r="A1" s="155" t="s">
        <v>171</v>
      </c>
      <c r="B1" s="156"/>
      <c r="C1" s="156"/>
      <c r="D1" s="156"/>
      <c r="E1" s="156"/>
      <c r="F1" s="157"/>
      <c r="G1" s="158"/>
      <c r="H1" s="157"/>
      <c r="I1" s="158"/>
      <c r="J1" s="157"/>
      <c r="K1" s="158"/>
      <c r="L1" s="157"/>
    </row>
    <row r="2" spans="1:256">
      <c r="A2" s="155" t="s">
        <v>104</v>
      </c>
      <c r="B2" s="156"/>
      <c r="C2" s="156"/>
      <c r="D2" s="156"/>
      <c r="E2" s="156"/>
      <c r="F2" s="157"/>
      <c r="G2" s="158"/>
      <c r="H2" s="157"/>
      <c r="I2" s="158"/>
      <c r="J2" s="157"/>
      <c r="K2" s="158"/>
      <c r="L2" s="157"/>
    </row>
    <row r="3" spans="1:256">
      <c r="A3" s="160" t="s">
        <v>157</v>
      </c>
      <c r="B3" s="161"/>
      <c r="C3" s="161"/>
      <c r="D3" s="161"/>
      <c r="E3" s="161"/>
      <c r="F3" s="162"/>
      <c r="G3" s="162"/>
      <c r="H3" s="162"/>
      <c r="I3" s="162"/>
      <c r="J3" s="162"/>
      <c r="K3" s="162"/>
      <c r="L3" s="162"/>
    </row>
    <row r="4" spans="1:256">
      <c r="C4" s="159" t="s">
        <v>45</v>
      </c>
    </row>
    <row r="5" spans="1:256">
      <c r="A5" s="166"/>
      <c r="B5" s="166"/>
      <c r="C5" s="166"/>
      <c r="D5" s="167"/>
      <c r="E5" s="166"/>
      <c r="F5" s="623" t="s">
        <v>184</v>
      </c>
      <c r="G5" s="623"/>
      <c r="H5" s="623"/>
      <c r="I5" s="168"/>
      <c r="J5" s="623" t="s">
        <v>185</v>
      </c>
      <c r="K5" s="623"/>
      <c r="L5" s="623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/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  <c r="CJ5" s="166"/>
      <c r="CK5" s="166"/>
      <c r="CL5" s="166"/>
      <c r="CM5" s="166"/>
      <c r="CN5" s="166"/>
      <c r="CO5" s="166"/>
      <c r="CP5" s="166"/>
      <c r="CQ5" s="166"/>
      <c r="CR5" s="166"/>
      <c r="CS5" s="166"/>
      <c r="CT5" s="166"/>
      <c r="CU5" s="166"/>
      <c r="CV5" s="166"/>
      <c r="CW5" s="166"/>
      <c r="CX5" s="166"/>
      <c r="CY5" s="166"/>
      <c r="CZ5" s="166"/>
      <c r="DA5" s="166"/>
      <c r="DB5" s="166"/>
      <c r="DC5" s="166"/>
      <c r="DD5" s="166"/>
      <c r="DE5" s="166"/>
      <c r="DF5" s="166"/>
      <c r="DG5" s="166"/>
      <c r="DH5" s="166"/>
      <c r="DI5" s="166"/>
      <c r="DJ5" s="166"/>
      <c r="DK5" s="166"/>
      <c r="DL5" s="166"/>
      <c r="DM5" s="166"/>
      <c r="DN5" s="166"/>
      <c r="DO5" s="166"/>
      <c r="DP5" s="166"/>
      <c r="DQ5" s="166"/>
      <c r="DR5" s="166"/>
      <c r="DS5" s="166"/>
      <c r="DT5" s="166"/>
      <c r="DU5" s="166"/>
      <c r="DV5" s="166"/>
      <c r="DW5" s="166"/>
      <c r="DX5" s="166"/>
      <c r="DY5" s="166"/>
      <c r="DZ5" s="166"/>
      <c r="EA5" s="166"/>
      <c r="EB5" s="166"/>
      <c r="EC5" s="166"/>
      <c r="ED5" s="166"/>
      <c r="EE5" s="166"/>
      <c r="EF5" s="166"/>
      <c r="EG5" s="166"/>
      <c r="EH5" s="166"/>
      <c r="EI5" s="166"/>
      <c r="EJ5" s="166"/>
      <c r="EK5" s="166"/>
      <c r="EL5" s="166"/>
      <c r="EM5" s="166"/>
      <c r="EN5" s="166"/>
      <c r="EO5" s="166"/>
      <c r="EP5" s="166"/>
      <c r="EQ5" s="166"/>
      <c r="ER5" s="166"/>
      <c r="ES5" s="166"/>
      <c r="ET5" s="166"/>
      <c r="EU5" s="166"/>
      <c r="EV5" s="166"/>
      <c r="EW5" s="166"/>
      <c r="EX5" s="166"/>
      <c r="EY5" s="166"/>
      <c r="EZ5" s="166"/>
      <c r="FA5" s="166"/>
      <c r="FB5" s="166"/>
      <c r="FC5" s="166"/>
      <c r="FD5" s="166"/>
      <c r="FE5" s="166"/>
      <c r="FF5" s="166"/>
      <c r="FG5" s="166"/>
      <c r="FH5" s="166"/>
      <c r="FI5" s="166"/>
      <c r="FJ5" s="166"/>
      <c r="FK5" s="166"/>
      <c r="FL5" s="166"/>
      <c r="FM5" s="166"/>
      <c r="FN5" s="166"/>
      <c r="FO5" s="166"/>
      <c r="FP5" s="166"/>
      <c r="FQ5" s="166"/>
      <c r="FR5" s="166"/>
      <c r="FS5" s="166"/>
      <c r="FT5" s="166"/>
      <c r="FU5" s="166"/>
      <c r="FV5" s="166"/>
      <c r="FW5" s="166"/>
      <c r="FX5" s="166"/>
      <c r="FY5" s="166"/>
      <c r="FZ5" s="166"/>
      <c r="GA5" s="166"/>
      <c r="GB5" s="166"/>
      <c r="GC5" s="166"/>
      <c r="GD5" s="166"/>
      <c r="GE5" s="166"/>
      <c r="GF5" s="166"/>
      <c r="GG5" s="166"/>
      <c r="GH5" s="166"/>
      <c r="GI5" s="166"/>
      <c r="GJ5" s="166"/>
      <c r="GK5" s="166"/>
      <c r="GL5" s="166"/>
      <c r="GM5" s="166"/>
      <c r="GN5" s="166"/>
      <c r="GO5" s="166"/>
      <c r="GP5" s="166"/>
      <c r="GQ5" s="166"/>
      <c r="GR5" s="166"/>
      <c r="GS5" s="166"/>
      <c r="GT5" s="166"/>
      <c r="GU5" s="166"/>
      <c r="GV5" s="166"/>
      <c r="GW5" s="166"/>
      <c r="GX5" s="166"/>
      <c r="GY5" s="166"/>
      <c r="GZ5" s="166"/>
      <c r="HA5" s="166"/>
      <c r="HB5" s="166"/>
      <c r="HC5" s="166"/>
      <c r="HD5" s="166"/>
      <c r="HE5" s="166"/>
      <c r="HF5" s="166"/>
      <c r="HG5" s="166"/>
      <c r="HH5" s="166"/>
      <c r="HI5" s="166"/>
      <c r="HJ5" s="166"/>
      <c r="HK5" s="166"/>
      <c r="HL5" s="166"/>
      <c r="HM5" s="166"/>
      <c r="HN5" s="166"/>
      <c r="HO5" s="166"/>
      <c r="HP5" s="166"/>
      <c r="HQ5" s="166"/>
      <c r="HR5" s="166"/>
      <c r="HS5" s="166"/>
      <c r="HT5" s="166"/>
      <c r="HU5" s="166"/>
      <c r="HV5" s="166"/>
      <c r="HW5" s="166"/>
      <c r="HX5" s="166"/>
      <c r="HY5" s="166"/>
      <c r="HZ5" s="166"/>
      <c r="IA5" s="166"/>
      <c r="IB5" s="166"/>
      <c r="IC5" s="166"/>
      <c r="ID5" s="166"/>
      <c r="IE5" s="166"/>
      <c r="IF5" s="166"/>
      <c r="IG5" s="166"/>
      <c r="IH5" s="166"/>
      <c r="II5" s="166"/>
      <c r="IJ5" s="166"/>
      <c r="IK5" s="166"/>
      <c r="IL5" s="166"/>
      <c r="IM5" s="166"/>
      <c r="IN5" s="166"/>
      <c r="IO5" s="166"/>
      <c r="IP5" s="166"/>
      <c r="IQ5" s="166"/>
      <c r="IR5" s="166"/>
      <c r="IS5" s="166"/>
      <c r="IT5" s="166"/>
      <c r="IU5" s="166"/>
      <c r="IV5" s="166"/>
    </row>
    <row r="6" spans="1:256">
      <c r="A6" s="166"/>
      <c r="B6" s="166"/>
      <c r="C6" s="166"/>
      <c r="D6" s="167"/>
      <c r="E6" s="166"/>
      <c r="F6" s="169" t="s">
        <v>158</v>
      </c>
      <c r="G6" s="170"/>
      <c r="H6" s="169" t="s">
        <v>1</v>
      </c>
      <c r="I6" s="170"/>
      <c r="J6" s="169" t="s">
        <v>158</v>
      </c>
      <c r="K6" s="170"/>
      <c r="L6" s="169" t="s">
        <v>1</v>
      </c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166"/>
      <c r="BA6" s="166"/>
      <c r="BB6" s="166"/>
      <c r="BC6" s="166"/>
      <c r="BD6" s="166"/>
      <c r="BE6" s="166"/>
      <c r="BF6" s="166"/>
      <c r="BG6" s="166"/>
      <c r="BH6" s="166"/>
      <c r="BI6" s="166"/>
      <c r="BJ6" s="166"/>
      <c r="BK6" s="166"/>
      <c r="BL6" s="166"/>
      <c r="BM6" s="166"/>
      <c r="BN6" s="166"/>
      <c r="BO6" s="166"/>
      <c r="BP6" s="166"/>
      <c r="BQ6" s="166"/>
      <c r="BR6" s="166"/>
      <c r="BS6" s="166"/>
      <c r="BT6" s="166"/>
      <c r="BU6" s="166"/>
      <c r="BV6" s="166"/>
      <c r="BW6" s="166"/>
      <c r="BX6" s="166"/>
      <c r="BY6" s="166"/>
      <c r="BZ6" s="166"/>
      <c r="CA6" s="166"/>
      <c r="CB6" s="166"/>
      <c r="CC6" s="166"/>
      <c r="CD6" s="166"/>
      <c r="CE6" s="166"/>
      <c r="CF6" s="166"/>
      <c r="CG6" s="166"/>
      <c r="CH6" s="166"/>
      <c r="CI6" s="166"/>
      <c r="CJ6" s="166"/>
      <c r="CK6" s="166"/>
      <c r="CL6" s="166"/>
      <c r="CM6" s="166"/>
      <c r="CN6" s="166"/>
      <c r="CO6" s="166"/>
      <c r="CP6" s="166"/>
      <c r="CQ6" s="166"/>
      <c r="CR6" s="166"/>
      <c r="CS6" s="166"/>
      <c r="CT6" s="166"/>
      <c r="CU6" s="166"/>
      <c r="CV6" s="166"/>
      <c r="CW6" s="166"/>
      <c r="CX6" s="166"/>
      <c r="CY6" s="166"/>
      <c r="CZ6" s="166"/>
      <c r="DA6" s="166"/>
      <c r="DB6" s="166"/>
      <c r="DC6" s="166"/>
      <c r="DD6" s="166"/>
      <c r="DE6" s="166"/>
      <c r="DF6" s="166"/>
      <c r="DG6" s="166"/>
      <c r="DH6" s="166"/>
      <c r="DI6" s="166"/>
      <c r="DJ6" s="166"/>
      <c r="DK6" s="166"/>
      <c r="DL6" s="166"/>
      <c r="DM6" s="166"/>
      <c r="DN6" s="166"/>
      <c r="DO6" s="166"/>
      <c r="DP6" s="166"/>
      <c r="DQ6" s="166"/>
      <c r="DR6" s="166"/>
      <c r="DS6" s="166"/>
      <c r="DT6" s="166"/>
      <c r="DU6" s="166"/>
      <c r="DV6" s="166"/>
      <c r="DW6" s="166"/>
      <c r="DX6" s="166"/>
      <c r="DY6" s="166"/>
      <c r="DZ6" s="166"/>
      <c r="EA6" s="166"/>
      <c r="EB6" s="166"/>
      <c r="EC6" s="166"/>
      <c r="ED6" s="166"/>
      <c r="EE6" s="166"/>
      <c r="EF6" s="166"/>
      <c r="EG6" s="166"/>
      <c r="EH6" s="166"/>
      <c r="EI6" s="166"/>
      <c r="EJ6" s="166"/>
      <c r="EK6" s="166"/>
      <c r="EL6" s="166"/>
      <c r="EM6" s="166"/>
      <c r="EN6" s="166"/>
      <c r="EO6" s="166"/>
      <c r="EP6" s="166"/>
      <c r="EQ6" s="166"/>
      <c r="ER6" s="166"/>
      <c r="ES6" s="166"/>
      <c r="ET6" s="166"/>
      <c r="EU6" s="166"/>
      <c r="EV6" s="166"/>
      <c r="EW6" s="166"/>
      <c r="EX6" s="166"/>
      <c r="EY6" s="166"/>
      <c r="EZ6" s="166"/>
      <c r="FA6" s="166"/>
      <c r="FB6" s="166"/>
      <c r="FC6" s="166"/>
      <c r="FD6" s="166"/>
      <c r="FE6" s="166"/>
      <c r="FF6" s="166"/>
      <c r="FG6" s="166"/>
      <c r="FH6" s="166"/>
      <c r="FI6" s="166"/>
      <c r="FJ6" s="166"/>
      <c r="FK6" s="166"/>
      <c r="FL6" s="166"/>
      <c r="FM6" s="166"/>
      <c r="FN6" s="166"/>
      <c r="FO6" s="166"/>
      <c r="FP6" s="166"/>
      <c r="FQ6" s="166"/>
      <c r="FR6" s="166"/>
      <c r="FS6" s="166"/>
      <c r="FT6" s="166"/>
      <c r="FU6" s="166"/>
      <c r="FV6" s="166"/>
      <c r="FW6" s="166"/>
      <c r="FX6" s="166"/>
      <c r="FY6" s="166"/>
      <c r="FZ6" s="166"/>
      <c r="GA6" s="166"/>
      <c r="GB6" s="166"/>
      <c r="GC6" s="166"/>
      <c r="GD6" s="166"/>
      <c r="GE6" s="166"/>
      <c r="GF6" s="166"/>
      <c r="GG6" s="166"/>
      <c r="GH6" s="166"/>
      <c r="GI6" s="166"/>
      <c r="GJ6" s="166"/>
      <c r="GK6" s="166"/>
      <c r="GL6" s="166"/>
      <c r="GM6" s="166"/>
      <c r="GN6" s="166"/>
      <c r="GO6" s="166"/>
      <c r="GP6" s="166"/>
      <c r="GQ6" s="166"/>
      <c r="GR6" s="166"/>
      <c r="GS6" s="166"/>
      <c r="GT6" s="166"/>
      <c r="GU6" s="166"/>
      <c r="GV6" s="166"/>
      <c r="GW6" s="166"/>
      <c r="GX6" s="166"/>
      <c r="GY6" s="166"/>
      <c r="GZ6" s="166"/>
      <c r="HA6" s="166"/>
      <c r="HB6" s="166"/>
      <c r="HC6" s="166"/>
      <c r="HD6" s="166"/>
      <c r="HE6" s="166"/>
      <c r="HF6" s="166"/>
      <c r="HG6" s="166"/>
      <c r="HH6" s="166"/>
      <c r="HI6" s="166"/>
      <c r="HJ6" s="166"/>
      <c r="HK6" s="166"/>
      <c r="HL6" s="166"/>
      <c r="HM6" s="166"/>
      <c r="HN6" s="166"/>
      <c r="HO6" s="166"/>
      <c r="HP6" s="166"/>
      <c r="HQ6" s="166"/>
      <c r="HR6" s="166"/>
      <c r="HS6" s="166"/>
      <c r="HT6" s="166"/>
      <c r="HU6" s="166"/>
      <c r="HV6" s="166"/>
      <c r="HW6" s="166"/>
      <c r="HX6" s="166"/>
      <c r="HY6" s="166"/>
      <c r="HZ6" s="166"/>
      <c r="IA6" s="166"/>
      <c r="IB6" s="166"/>
      <c r="IC6" s="166"/>
      <c r="ID6" s="166"/>
      <c r="IE6" s="166"/>
      <c r="IF6" s="166"/>
      <c r="IG6" s="166"/>
      <c r="IH6" s="166"/>
      <c r="II6" s="166"/>
      <c r="IJ6" s="166"/>
      <c r="IK6" s="166"/>
      <c r="IL6" s="166"/>
      <c r="IM6" s="166"/>
      <c r="IN6" s="166"/>
      <c r="IO6" s="166"/>
      <c r="IP6" s="166"/>
      <c r="IQ6" s="166"/>
      <c r="IR6" s="166"/>
      <c r="IS6" s="166"/>
      <c r="IT6" s="166"/>
      <c r="IU6" s="166"/>
      <c r="IV6" s="166"/>
    </row>
    <row r="7" spans="1:256">
      <c r="D7" s="171" t="s">
        <v>2</v>
      </c>
      <c r="F7" s="172" t="s">
        <v>3</v>
      </c>
      <c r="G7" s="170"/>
      <c r="H7" s="172" t="s">
        <v>3</v>
      </c>
      <c r="I7" s="170"/>
      <c r="J7" s="172" t="s">
        <v>3</v>
      </c>
      <c r="K7" s="170"/>
      <c r="L7" s="172" t="s">
        <v>3</v>
      </c>
    </row>
    <row r="8" spans="1:256">
      <c r="D8" s="167"/>
      <c r="F8" s="165"/>
      <c r="H8" s="165"/>
      <c r="J8" s="165"/>
      <c r="L8" s="165"/>
    </row>
    <row r="9" spans="1:256">
      <c r="A9" s="173" t="s">
        <v>105</v>
      </c>
      <c r="F9" s="174"/>
      <c r="G9" s="175"/>
      <c r="H9" s="174"/>
      <c r="I9" s="175"/>
      <c r="J9" s="176"/>
      <c r="K9" s="175"/>
      <c r="L9" s="176"/>
    </row>
    <row r="10" spans="1:256">
      <c r="A10" s="159" t="s">
        <v>106</v>
      </c>
      <c r="F10" s="176">
        <v>6340819257</v>
      </c>
      <c r="G10" s="176">
        <v>0</v>
      </c>
      <c r="H10" s="176">
        <v>3493035031</v>
      </c>
      <c r="I10" s="177"/>
      <c r="J10" s="176">
        <v>5071531009</v>
      </c>
      <c r="K10" s="176"/>
      <c r="L10" s="176">
        <v>2730257373</v>
      </c>
      <c r="N10" s="178"/>
    </row>
    <row r="11" spans="1:256">
      <c r="A11" s="159" t="s">
        <v>107</v>
      </c>
      <c r="F11" s="176"/>
      <c r="G11" s="176"/>
      <c r="H11" s="176"/>
      <c r="I11" s="177"/>
      <c r="J11" s="176"/>
      <c r="K11" s="176"/>
      <c r="L11" s="176"/>
    </row>
    <row r="12" spans="1:256">
      <c r="B12" s="159" t="s">
        <v>145</v>
      </c>
      <c r="F12" s="176">
        <v>-9043150</v>
      </c>
      <c r="G12" s="176">
        <v>0</v>
      </c>
      <c r="H12" s="176">
        <v>-9371802</v>
      </c>
      <c r="I12" s="177"/>
      <c r="J12" s="176">
        <v>-9043150</v>
      </c>
      <c r="K12" s="176"/>
      <c r="L12" s="176">
        <v>-9371802</v>
      </c>
      <c r="N12" s="178"/>
    </row>
    <row r="13" spans="1:256">
      <c r="B13" s="159" t="s">
        <v>186</v>
      </c>
      <c r="F13" s="176">
        <v>-64252</v>
      </c>
      <c r="G13" s="176"/>
      <c r="H13" s="176">
        <v>0</v>
      </c>
      <c r="I13" s="177"/>
      <c r="J13" s="176">
        <v>-64252</v>
      </c>
      <c r="K13" s="176"/>
      <c r="L13" s="176">
        <v>0</v>
      </c>
      <c r="N13" s="178"/>
    </row>
    <row r="14" spans="1:256">
      <c r="B14" s="159" t="s">
        <v>187</v>
      </c>
      <c r="F14" s="176">
        <v>-15996874</v>
      </c>
      <c r="G14" s="176">
        <v>0</v>
      </c>
      <c r="H14" s="176">
        <v>2016107</v>
      </c>
      <c r="I14" s="177"/>
      <c r="J14" s="176">
        <v>704076</v>
      </c>
      <c r="K14" s="176"/>
      <c r="L14" s="176">
        <v>-1623916</v>
      </c>
      <c r="N14" s="178"/>
    </row>
    <row r="15" spans="1:256">
      <c r="B15" s="159" t="s">
        <v>188</v>
      </c>
      <c r="F15" s="176">
        <v>2148329</v>
      </c>
      <c r="G15" s="176">
        <v>0</v>
      </c>
      <c r="H15" s="176">
        <v>0</v>
      </c>
      <c r="I15" s="177"/>
      <c r="J15" s="176">
        <v>0</v>
      </c>
      <c r="K15" s="176"/>
      <c r="L15" s="176">
        <v>0</v>
      </c>
      <c r="N15" s="178"/>
    </row>
    <row r="16" spans="1:256">
      <c r="B16" s="159" t="s">
        <v>189</v>
      </c>
      <c r="F16" s="176">
        <v>-1024391790</v>
      </c>
      <c r="G16" s="176">
        <v>0</v>
      </c>
      <c r="H16" s="176">
        <v>-1305072583</v>
      </c>
      <c r="I16" s="177"/>
      <c r="J16" s="176">
        <v>0</v>
      </c>
      <c r="K16" s="176"/>
      <c r="L16" s="176">
        <v>0</v>
      </c>
      <c r="N16" s="178"/>
    </row>
    <row r="17" spans="2:14">
      <c r="B17" s="159" t="s">
        <v>190</v>
      </c>
      <c r="D17" s="163">
        <v>15</v>
      </c>
      <c r="F17" s="176">
        <v>0</v>
      </c>
      <c r="G17" s="176">
        <v>0</v>
      </c>
      <c r="H17" s="176">
        <v>0</v>
      </c>
      <c r="I17" s="177"/>
      <c r="J17" s="176">
        <v>-5267502</v>
      </c>
      <c r="K17" s="176"/>
      <c r="L17" s="176">
        <v>65836433</v>
      </c>
      <c r="N17" s="178"/>
    </row>
    <row r="18" spans="2:14">
      <c r="B18" s="159" t="s">
        <v>108</v>
      </c>
      <c r="F18" s="176">
        <v>0</v>
      </c>
      <c r="G18" s="176">
        <v>0</v>
      </c>
      <c r="H18" s="176">
        <v>-88502774</v>
      </c>
      <c r="I18" s="177"/>
      <c r="J18" s="176">
        <v>-153677049</v>
      </c>
      <c r="K18" s="176"/>
      <c r="L18" s="176">
        <v>162850313</v>
      </c>
      <c r="N18" s="178"/>
    </row>
    <row r="19" spans="2:14">
      <c r="B19" s="159" t="s">
        <v>191</v>
      </c>
      <c r="F19" s="176">
        <v>-2495924</v>
      </c>
      <c r="G19" s="176">
        <v>0</v>
      </c>
      <c r="H19" s="176">
        <v>0</v>
      </c>
      <c r="I19" s="177"/>
      <c r="J19" s="176">
        <v>645445</v>
      </c>
      <c r="K19" s="176"/>
      <c r="L19" s="176">
        <v>0</v>
      </c>
      <c r="N19" s="178"/>
    </row>
    <row r="20" spans="2:14">
      <c r="B20" s="159" t="s">
        <v>192</v>
      </c>
      <c r="F20" s="176">
        <v>-784117</v>
      </c>
      <c r="G20" s="176">
        <v>0</v>
      </c>
      <c r="H20" s="176">
        <v>0</v>
      </c>
      <c r="I20" s="177"/>
      <c r="J20" s="164">
        <v>0</v>
      </c>
      <c r="L20" s="164">
        <v>0</v>
      </c>
      <c r="N20" s="178"/>
    </row>
    <row r="21" spans="2:14">
      <c r="B21" s="159" t="s">
        <v>109</v>
      </c>
      <c r="F21" s="176">
        <v>0</v>
      </c>
      <c r="G21" s="176">
        <v>0</v>
      </c>
      <c r="H21" s="176">
        <v>-180000</v>
      </c>
      <c r="I21" s="177"/>
      <c r="J21" s="176">
        <v>0</v>
      </c>
      <c r="K21" s="176"/>
      <c r="L21" s="176">
        <v>0</v>
      </c>
      <c r="N21" s="178"/>
    </row>
    <row r="22" spans="2:14">
      <c r="B22" s="159" t="s">
        <v>110</v>
      </c>
      <c r="F22" s="176">
        <v>-5834676584</v>
      </c>
      <c r="G22" s="176">
        <v>0</v>
      </c>
      <c r="H22" s="176">
        <v>-26736896</v>
      </c>
      <c r="I22" s="177"/>
      <c r="J22" s="176">
        <v>-345373206</v>
      </c>
      <c r="K22" s="176"/>
      <c r="L22" s="176">
        <v>-26736896</v>
      </c>
      <c r="N22" s="178"/>
    </row>
    <row r="23" spans="2:14">
      <c r="B23" s="159" t="s">
        <v>193</v>
      </c>
      <c r="F23" s="176">
        <v>-736702</v>
      </c>
      <c r="G23" s="176">
        <v>0</v>
      </c>
      <c r="H23" s="176">
        <v>-17782600</v>
      </c>
      <c r="I23" s="177"/>
      <c r="J23" s="176">
        <v>0</v>
      </c>
      <c r="K23" s="176"/>
      <c r="L23" s="176">
        <v>0</v>
      </c>
      <c r="N23" s="178"/>
    </row>
    <row r="24" spans="2:14">
      <c r="B24" s="159" t="s">
        <v>166</v>
      </c>
      <c r="F24" s="176">
        <v>-2435476</v>
      </c>
      <c r="G24" s="176">
        <v>0</v>
      </c>
      <c r="H24" s="176">
        <v>-45232486</v>
      </c>
      <c r="I24" s="177"/>
      <c r="J24" s="176">
        <v>-3715759</v>
      </c>
      <c r="K24" s="176"/>
      <c r="L24" s="176">
        <v>-32636410</v>
      </c>
      <c r="N24" s="178"/>
    </row>
    <row r="25" spans="2:14">
      <c r="B25" s="159" t="s">
        <v>194</v>
      </c>
      <c r="F25" s="176">
        <v>223179510</v>
      </c>
      <c r="G25" s="176">
        <v>0</v>
      </c>
      <c r="H25" s="176">
        <v>270699111</v>
      </c>
      <c r="I25" s="177"/>
      <c r="J25" s="176">
        <v>19065991</v>
      </c>
      <c r="K25" s="176"/>
      <c r="L25" s="176">
        <v>20087781</v>
      </c>
      <c r="N25" s="178"/>
    </row>
    <row r="26" spans="2:14">
      <c r="B26" s="159" t="s">
        <v>195</v>
      </c>
      <c r="F26" s="176">
        <v>29447741</v>
      </c>
      <c r="G26" s="176"/>
      <c r="H26" s="176">
        <v>9834824</v>
      </c>
      <c r="I26" s="177"/>
      <c r="J26" s="176">
        <v>29392273</v>
      </c>
      <c r="K26" s="176"/>
      <c r="L26" s="176">
        <v>9834824</v>
      </c>
      <c r="N26" s="178"/>
    </row>
    <row r="27" spans="2:14">
      <c r="B27" s="159" t="s">
        <v>30</v>
      </c>
      <c r="F27" s="176">
        <v>11633917</v>
      </c>
      <c r="G27" s="176">
        <v>0</v>
      </c>
      <c r="H27" s="176">
        <v>10749245</v>
      </c>
      <c r="I27" s="177"/>
      <c r="J27" s="176">
        <v>3551507</v>
      </c>
      <c r="K27" s="176"/>
      <c r="L27" s="176">
        <v>3996340</v>
      </c>
      <c r="N27" s="178"/>
    </row>
    <row r="28" spans="2:14">
      <c r="B28" s="159" t="s">
        <v>101</v>
      </c>
      <c r="D28" s="163">
        <v>16</v>
      </c>
      <c r="F28" s="176">
        <v>24596079</v>
      </c>
      <c r="G28" s="176">
        <v>0</v>
      </c>
      <c r="H28" s="176">
        <v>15238889</v>
      </c>
      <c r="I28" s="177"/>
      <c r="J28" s="176">
        <v>1283056</v>
      </c>
      <c r="K28" s="176"/>
      <c r="L28" s="176">
        <v>730837</v>
      </c>
      <c r="N28" s="178"/>
    </row>
    <row r="29" spans="2:14">
      <c r="B29" s="159" t="s">
        <v>111</v>
      </c>
      <c r="F29" s="176">
        <v>10842805</v>
      </c>
      <c r="G29" s="176">
        <v>0</v>
      </c>
      <c r="H29" s="176">
        <v>19330132</v>
      </c>
      <c r="I29" s="177"/>
      <c r="J29" s="176">
        <v>938047</v>
      </c>
      <c r="K29" s="176"/>
      <c r="L29" s="176">
        <v>4423653</v>
      </c>
      <c r="N29" s="178"/>
    </row>
    <row r="30" spans="2:14">
      <c r="B30" s="159" t="s">
        <v>196</v>
      </c>
      <c r="F30" s="176">
        <v>0</v>
      </c>
      <c r="G30" s="176">
        <v>0</v>
      </c>
      <c r="H30" s="176">
        <v>0</v>
      </c>
      <c r="I30" s="177"/>
      <c r="J30" s="176">
        <v>-9417493</v>
      </c>
      <c r="K30" s="176">
        <v>0</v>
      </c>
      <c r="L30" s="176">
        <v>-2483999</v>
      </c>
      <c r="N30" s="178"/>
    </row>
    <row r="31" spans="2:14">
      <c r="B31" s="159" t="s">
        <v>112</v>
      </c>
      <c r="F31" s="176">
        <v>-5585921</v>
      </c>
      <c r="G31" s="176">
        <v>0</v>
      </c>
      <c r="H31" s="176">
        <v>-6715843</v>
      </c>
      <c r="I31" s="177"/>
      <c r="J31" s="176">
        <v>0</v>
      </c>
      <c r="K31" s="176">
        <v>0</v>
      </c>
      <c r="L31" s="176">
        <v>0</v>
      </c>
      <c r="N31" s="178"/>
    </row>
    <row r="32" spans="2:14">
      <c r="B32" s="159" t="s">
        <v>56</v>
      </c>
      <c r="F32" s="176">
        <v>-27328208</v>
      </c>
      <c r="G32" s="176">
        <v>0</v>
      </c>
      <c r="H32" s="176">
        <v>-4803536</v>
      </c>
      <c r="I32" s="177"/>
      <c r="J32" s="176">
        <v>-4618958848</v>
      </c>
      <c r="K32" s="176">
        <v>0</v>
      </c>
      <c r="L32" s="176">
        <v>-2267259534</v>
      </c>
      <c r="N32" s="178"/>
    </row>
    <row r="33" spans="1:21">
      <c r="B33" s="159" t="s">
        <v>197</v>
      </c>
      <c r="F33" s="176">
        <v>-492735898</v>
      </c>
      <c r="G33" s="176">
        <v>0</v>
      </c>
      <c r="H33" s="176">
        <v>-140081032</v>
      </c>
      <c r="I33" s="177"/>
      <c r="J33" s="176">
        <v>-775997825</v>
      </c>
      <c r="K33" s="176">
        <v>0</v>
      </c>
      <c r="L33" s="176">
        <v>-492772763.68000001</v>
      </c>
      <c r="N33" s="178"/>
    </row>
    <row r="34" spans="1:21">
      <c r="B34" s="159" t="s">
        <v>62</v>
      </c>
      <c r="F34" s="179">
        <v>1124260588</v>
      </c>
      <c r="G34" s="176">
        <v>0</v>
      </c>
      <c r="H34" s="179">
        <v>760643314</v>
      </c>
      <c r="I34" s="177"/>
      <c r="J34" s="179">
        <v>911795778</v>
      </c>
      <c r="K34" s="176">
        <v>0</v>
      </c>
      <c r="L34" s="179">
        <v>766057063</v>
      </c>
      <c r="N34" s="178"/>
      <c r="S34" s="180"/>
      <c r="T34" s="180"/>
      <c r="U34" s="180"/>
    </row>
    <row r="35" spans="1:21">
      <c r="A35" s="159" t="s">
        <v>113</v>
      </c>
      <c r="F35" s="176"/>
      <c r="G35" s="176"/>
      <c r="H35" s="176"/>
      <c r="I35" s="177"/>
      <c r="J35" s="176"/>
      <c r="K35" s="177"/>
      <c r="L35" s="176"/>
      <c r="S35" s="180"/>
      <c r="T35" s="180"/>
      <c r="U35" s="180"/>
    </row>
    <row r="36" spans="1:21">
      <c r="B36" s="181" t="s">
        <v>114</v>
      </c>
      <c r="F36" s="176">
        <v>-92571214</v>
      </c>
      <c r="G36" s="176">
        <v>0</v>
      </c>
      <c r="H36" s="176">
        <v>-56696228</v>
      </c>
      <c r="I36" s="177"/>
      <c r="J36" s="176">
        <v>-73963270</v>
      </c>
      <c r="K36" s="176" t="e">
        <v>#REF!</v>
      </c>
      <c r="L36" s="176">
        <v>-34948442</v>
      </c>
      <c r="S36" s="180"/>
      <c r="T36" s="180"/>
      <c r="U36" s="182"/>
    </row>
    <row r="37" spans="1:21">
      <c r="B37" s="159" t="s">
        <v>115</v>
      </c>
      <c r="F37" s="176">
        <v>346970369</v>
      </c>
      <c r="G37" s="176">
        <v>0</v>
      </c>
      <c r="H37" s="176">
        <v>132007959</v>
      </c>
      <c r="I37" s="177"/>
      <c r="J37" s="176">
        <v>-221218245</v>
      </c>
      <c r="K37" s="176" t="e">
        <v>#REF!</v>
      </c>
      <c r="L37" s="176">
        <v>357993849</v>
      </c>
      <c r="S37" s="180"/>
      <c r="T37" s="180"/>
      <c r="U37" s="182"/>
    </row>
    <row r="38" spans="1:21">
      <c r="B38" s="159" t="s">
        <v>7</v>
      </c>
      <c r="F38" s="176">
        <v>-146153372</v>
      </c>
      <c r="G38" s="176">
        <v>0</v>
      </c>
      <c r="H38" s="176">
        <v>-10225042</v>
      </c>
      <c r="I38" s="177"/>
      <c r="J38" s="176">
        <v>-6303002</v>
      </c>
      <c r="K38" s="176" t="e">
        <v>#REF!</v>
      </c>
      <c r="L38" s="176">
        <v>-736943</v>
      </c>
      <c r="N38" s="178"/>
      <c r="S38" s="180"/>
      <c r="T38" s="180"/>
      <c r="U38" s="180"/>
    </row>
    <row r="39" spans="1:21">
      <c r="B39" s="159" t="s">
        <v>15</v>
      </c>
      <c r="F39" s="176">
        <v>-33789952</v>
      </c>
      <c r="G39" s="176"/>
      <c r="H39" s="176">
        <v>7816288</v>
      </c>
      <c r="I39" s="177"/>
      <c r="J39" s="176">
        <v>441830</v>
      </c>
      <c r="K39" s="176" t="e">
        <v>#REF!</v>
      </c>
      <c r="L39" s="176">
        <v>8661900</v>
      </c>
      <c r="N39" s="178"/>
      <c r="S39" s="180"/>
      <c r="T39" s="180"/>
      <c r="U39" s="180"/>
    </row>
    <row r="40" spans="1:21">
      <c r="B40" s="159" t="s">
        <v>198</v>
      </c>
      <c r="F40" s="176">
        <v>269642103.37</v>
      </c>
      <c r="G40" s="176">
        <v>0</v>
      </c>
      <c r="H40" s="176">
        <v>-171612858</v>
      </c>
      <c r="I40" s="177"/>
      <c r="J40" s="176">
        <v>193286586</v>
      </c>
      <c r="K40" s="176" t="e">
        <v>#REF!</v>
      </c>
      <c r="L40" s="176">
        <v>-92626119</v>
      </c>
      <c r="N40" s="178"/>
      <c r="R40" s="178"/>
      <c r="S40" s="180"/>
      <c r="T40" s="180"/>
      <c r="U40" s="180"/>
    </row>
    <row r="41" spans="1:21">
      <c r="B41" s="159" t="s">
        <v>180</v>
      </c>
      <c r="F41" s="176">
        <v>-5193431</v>
      </c>
      <c r="G41" s="176"/>
      <c r="H41" s="176">
        <v>0</v>
      </c>
      <c r="I41" s="177"/>
      <c r="J41" s="176">
        <v>-798014</v>
      </c>
      <c r="K41" s="176"/>
      <c r="L41" s="176">
        <v>0</v>
      </c>
      <c r="N41" s="178"/>
      <c r="R41" s="178"/>
      <c r="S41" s="180"/>
      <c r="T41" s="180"/>
      <c r="U41" s="180"/>
    </row>
    <row r="42" spans="1:21">
      <c r="B42" s="159" t="s">
        <v>128</v>
      </c>
      <c r="D42" s="163">
        <v>16</v>
      </c>
      <c r="F42" s="176">
        <v>-132018427.34</v>
      </c>
      <c r="G42" s="176">
        <v>0</v>
      </c>
      <c r="H42" s="176">
        <v>-122661237</v>
      </c>
      <c r="I42" s="177"/>
      <c r="J42" s="176">
        <v>-16686203</v>
      </c>
      <c r="K42" s="176" t="e">
        <v>#REF!</v>
      </c>
      <c r="L42" s="176">
        <v>-16133984</v>
      </c>
    </row>
    <row r="43" spans="1:21">
      <c r="B43" s="159" t="s">
        <v>21</v>
      </c>
      <c r="F43" s="176">
        <v>-211608094</v>
      </c>
      <c r="G43" s="176">
        <v>0</v>
      </c>
      <c r="H43" s="176">
        <v>440468522</v>
      </c>
      <c r="I43" s="177"/>
      <c r="J43" s="176">
        <v>-238983857</v>
      </c>
      <c r="K43" s="176" t="e">
        <v>#REF!</v>
      </c>
      <c r="L43" s="176">
        <v>475155550</v>
      </c>
    </row>
    <row r="44" spans="1:21">
      <c r="B44" s="159" t="s">
        <v>23</v>
      </c>
      <c r="F44" s="176">
        <v>-10210923</v>
      </c>
      <c r="G44" s="176">
        <v>0</v>
      </c>
      <c r="H44" s="176">
        <v>-22613413</v>
      </c>
      <c r="I44" s="177"/>
      <c r="J44" s="176">
        <v>-6153927</v>
      </c>
      <c r="K44" s="176" t="e">
        <v>#REF!</v>
      </c>
      <c r="L44" s="176">
        <v>-9676721</v>
      </c>
      <c r="P44" s="183"/>
      <c r="Q44" s="183"/>
      <c r="T44" s="184"/>
      <c r="U44" s="184"/>
    </row>
    <row r="45" spans="1:21">
      <c r="F45" s="176"/>
      <c r="H45" s="176"/>
      <c r="J45" s="176"/>
      <c r="L45" s="176"/>
    </row>
    <row r="46" spans="1:21" ht="21.95" customHeight="1">
      <c r="A46" s="185" t="s">
        <v>199</v>
      </c>
      <c r="B46" s="185"/>
      <c r="C46" s="185"/>
      <c r="D46" s="186"/>
      <c r="E46" s="185"/>
      <c r="F46" s="187"/>
      <c r="G46" s="188"/>
      <c r="H46" s="187"/>
      <c r="I46" s="188"/>
      <c r="J46" s="187"/>
      <c r="K46" s="188"/>
      <c r="L46" s="187"/>
    </row>
    <row r="47" spans="1:21">
      <c r="A47" s="155" t="s">
        <v>171</v>
      </c>
      <c r="B47" s="156"/>
      <c r="C47" s="156"/>
      <c r="D47" s="156"/>
      <c r="E47" s="156"/>
      <c r="F47" s="157"/>
      <c r="G47" s="158"/>
      <c r="H47" s="157"/>
      <c r="I47" s="158"/>
      <c r="J47" s="157"/>
      <c r="K47" s="158"/>
      <c r="L47" s="157"/>
    </row>
    <row r="48" spans="1:21">
      <c r="A48" s="155" t="s">
        <v>104</v>
      </c>
      <c r="B48" s="156"/>
      <c r="C48" s="156"/>
      <c r="D48" s="156"/>
      <c r="E48" s="156"/>
      <c r="F48" s="157"/>
      <c r="G48" s="158"/>
      <c r="H48" s="157"/>
      <c r="I48" s="158"/>
      <c r="J48" s="157"/>
      <c r="K48" s="158"/>
      <c r="L48" s="157"/>
    </row>
    <row r="49" spans="1:256">
      <c r="A49" s="160" t="s">
        <v>157</v>
      </c>
      <c r="B49" s="161"/>
      <c r="C49" s="161"/>
      <c r="D49" s="161"/>
      <c r="E49" s="161"/>
      <c r="F49" s="162"/>
      <c r="G49" s="158"/>
      <c r="H49" s="162"/>
      <c r="I49" s="158"/>
      <c r="J49" s="162"/>
      <c r="K49" s="158"/>
      <c r="L49" s="162"/>
    </row>
    <row r="50" spans="1:256">
      <c r="C50" s="159" t="s">
        <v>45</v>
      </c>
    </row>
    <row r="51" spans="1:256">
      <c r="A51" s="166"/>
      <c r="B51" s="166"/>
      <c r="C51" s="166"/>
      <c r="D51" s="167"/>
      <c r="E51" s="166"/>
      <c r="F51" s="623" t="s">
        <v>184</v>
      </c>
      <c r="G51" s="623"/>
      <c r="H51" s="623"/>
      <c r="I51" s="168"/>
      <c r="J51" s="623" t="s">
        <v>185</v>
      </c>
      <c r="K51" s="623"/>
      <c r="L51" s="623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  <c r="BI51" s="166"/>
      <c r="BJ51" s="166"/>
      <c r="BK51" s="166"/>
      <c r="BL51" s="166"/>
      <c r="BM51" s="166"/>
      <c r="BN51" s="166"/>
      <c r="BO51" s="166"/>
      <c r="BP51" s="166"/>
      <c r="BQ51" s="166"/>
      <c r="BR51" s="166"/>
      <c r="BS51" s="166"/>
      <c r="BT51" s="166"/>
      <c r="BU51" s="166"/>
      <c r="BV51" s="166"/>
      <c r="BW51" s="166"/>
      <c r="BX51" s="166"/>
      <c r="BY51" s="166"/>
      <c r="BZ51" s="166"/>
      <c r="CA51" s="166"/>
      <c r="CB51" s="166"/>
      <c r="CC51" s="166"/>
      <c r="CD51" s="166"/>
      <c r="CE51" s="166"/>
      <c r="CF51" s="166"/>
      <c r="CG51" s="166"/>
      <c r="CH51" s="166"/>
      <c r="CI51" s="166"/>
      <c r="CJ51" s="166"/>
      <c r="CK51" s="166"/>
      <c r="CL51" s="166"/>
      <c r="CM51" s="166"/>
      <c r="CN51" s="166"/>
      <c r="CO51" s="166"/>
      <c r="CP51" s="166"/>
      <c r="CQ51" s="166"/>
      <c r="CR51" s="166"/>
      <c r="CS51" s="166"/>
      <c r="CT51" s="166"/>
      <c r="CU51" s="166"/>
      <c r="CV51" s="166"/>
      <c r="CW51" s="166"/>
      <c r="CX51" s="166"/>
      <c r="CY51" s="166"/>
      <c r="CZ51" s="166"/>
      <c r="DA51" s="166"/>
      <c r="DB51" s="166"/>
      <c r="DC51" s="166"/>
      <c r="DD51" s="166"/>
      <c r="DE51" s="166"/>
      <c r="DF51" s="166"/>
      <c r="DG51" s="166"/>
      <c r="DH51" s="166"/>
      <c r="DI51" s="166"/>
      <c r="DJ51" s="166"/>
      <c r="DK51" s="166"/>
      <c r="DL51" s="166"/>
      <c r="DM51" s="166"/>
      <c r="DN51" s="166"/>
      <c r="DO51" s="166"/>
      <c r="DP51" s="166"/>
      <c r="DQ51" s="166"/>
      <c r="DR51" s="166"/>
      <c r="DS51" s="166"/>
      <c r="DT51" s="166"/>
      <c r="DU51" s="166"/>
      <c r="DV51" s="166"/>
      <c r="DW51" s="166"/>
      <c r="DX51" s="166"/>
      <c r="DY51" s="166"/>
      <c r="DZ51" s="166"/>
      <c r="EA51" s="166"/>
      <c r="EB51" s="166"/>
      <c r="EC51" s="166"/>
      <c r="ED51" s="166"/>
      <c r="EE51" s="166"/>
      <c r="EF51" s="166"/>
      <c r="EG51" s="166"/>
      <c r="EH51" s="166"/>
      <c r="EI51" s="166"/>
      <c r="EJ51" s="166"/>
      <c r="EK51" s="166"/>
      <c r="EL51" s="166"/>
      <c r="EM51" s="166"/>
      <c r="EN51" s="166"/>
      <c r="EO51" s="166"/>
      <c r="EP51" s="166"/>
      <c r="EQ51" s="166"/>
      <c r="ER51" s="166"/>
      <c r="ES51" s="166"/>
      <c r="ET51" s="166"/>
      <c r="EU51" s="166"/>
      <c r="EV51" s="166"/>
      <c r="EW51" s="166"/>
      <c r="EX51" s="166"/>
      <c r="EY51" s="166"/>
      <c r="EZ51" s="166"/>
      <c r="FA51" s="166"/>
      <c r="FB51" s="166"/>
      <c r="FC51" s="166"/>
      <c r="FD51" s="166"/>
      <c r="FE51" s="166"/>
      <c r="FF51" s="166"/>
      <c r="FG51" s="166"/>
      <c r="FH51" s="166"/>
      <c r="FI51" s="166"/>
      <c r="FJ51" s="166"/>
      <c r="FK51" s="166"/>
      <c r="FL51" s="166"/>
      <c r="FM51" s="166"/>
      <c r="FN51" s="166"/>
      <c r="FO51" s="166"/>
      <c r="FP51" s="166"/>
      <c r="FQ51" s="166"/>
      <c r="FR51" s="166"/>
      <c r="FS51" s="166"/>
      <c r="FT51" s="166"/>
      <c r="FU51" s="166"/>
      <c r="FV51" s="166"/>
      <c r="FW51" s="166"/>
      <c r="FX51" s="166"/>
      <c r="FY51" s="166"/>
      <c r="FZ51" s="166"/>
      <c r="GA51" s="166"/>
      <c r="GB51" s="166"/>
      <c r="GC51" s="166"/>
      <c r="GD51" s="166"/>
      <c r="GE51" s="166"/>
      <c r="GF51" s="166"/>
      <c r="GG51" s="166"/>
      <c r="GH51" s="166"/>
      <c r="GI51" s="166"/>
      <c r="GJ51" s="166"/>
      <c r="GK51" s="166"/>
      <c r="GL51" s="166"/>
      <c r="GM51" s="166"/>
      <c r="GN51" s="166"/>
      <c r="GO51" s="166"/>
      <c r="GP51" s="166"/>
      <c r="GQ51" s="166"/>
      <c r="GR51" s="166"/>
      <c r="GS51" s="166"/>
      <c r="GT51" s="166"/>
      <c r="GU51" s="166"/>
      <c r="GV51" s="166"/>
      <c r="GW51" s="166"/>
      <c r="GX51" s="166"/>
      <c r="GY51" s="166"/>
      <c r="GZ51" s="166"/>
      <c r="HA51" s="166"/>
      <c r="HB51" s="166"/>
      <c r="HC51" s="166"/>
      <c r="HD51" s="166"/>
      <c r="HE51" s="166"/>
      <c r="HF51" s="166"/>
      <c r="HG51" s="166"/>
      <c r="HH51" s="166"/>
      <c r="HI51" s="166"/>
      <c r="HJ51" s="166"/>
      <c r="HK51" s="166"/>
      <c r="HL51" s="166"/>
      <c r="HM51" s="166"/>
      <c r="HN51" s="166"/>
      <c r="HO51" s="166"/>
      <c r="HP51" s="166"/>
      <c r="HQ51" s="166"/>
      <c r="HR51" s="166"/>
      <c r="HS51" s="166"/>
      <c r="HT51" s="166"/>
      <c r="HU51" s="166"/>
      <c r="HV51" s="166"/>
      <c r="HW51" s="166"/>
      <c r="HX51" s="166"/>
      <c r="HY51" s="166"/>
      <c r="HZ51" s="166"/>
      <c r="IA51" s="166"/>
      <c r="IB51" s="166"/>
      <c r="IC51" s="166"/>
      <c r="ID51" s="166"/>
      <c r="IE51" s="166"/>
      <c r="IF51" s="166"/>
      <c r="IG51" s="166"/>
      <c r="IH51" s="166"/>
      <c r="II51" s="166"/>
      <c r="IJ51" s="166"/>
      <c r="IK51" s="166"/>
      <c r="IL51" s="166"/>
      <c r="IM51" s="166"/>
      <c r="IN51" s="166"/>
      <c r="IO51" s="166"/>
      <c r="IP51" s="166"/>
      <c r="IQ51" s="166"/>
      <c r="IR51" s="166"/>
      <c r="IS51" s="166"/>
      <c r="IT51" s="166"/>
      <c r="IU51" s="166"/>
      <c r="IV51" s="166"/>
    </row>
    <row r="52" spans="1:256">
      <c r="A52" s="166"/>
      <c r="B52" s="166"/>
      <c r="C52" s="166"/>
      <c r="D52" s="167"/>
      <c r="E52" s="166"/>
      <c r="F52" s="169" t="s">
        <v>158</v>
      </c>
      <c r="G52" s="170"/>
      <c r="H52" s="169" t="s">
        <v>1</v>
      </c>
      <c r="I52" s="170"/>
      <c r="J52" s="169" t="s">
        <v>158</v>
      </c>
      <c r="K52" s="170"/>
      <c r="L52" s="169" t="s">
        <v>1</v>
      </c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  <c r="BI52" s="166"/>
      <c r="BJ52" s="166"/>
      <c r="BK52" s="166"/>
      <c r="BL52" s="166"/>
      <c r="BM52" s="166"/>
      <c r="BN52" s="166"/>
      <c r="BO52" s="166"/>
      <c r="BP52" s="166"/>
      <c r="BQ52" s="166"/>
      <c r="BR52" s="166"/>
      <c r="BS52" s="166"/>
      <c r="BT52" s="166"/>
      <c r="BU52" s="166"/>
      <c r="BV52" s="166"/>
      <c r="BW52" s="166"/>
      <c r="BX52" s="166"/>
      <c r="BY52" s="166"/>
      <c r="BZ52" s="166"/>
      <c r="CA52" s="166"/>
      <c r="CB52" s="166"/>
      <c r="CC52" s="166"/>
      <c r="CD52" s="166"/>
      <c r="CE52" s="166"/>
      <c r="CF52" s="166"/>
      <c r="CG52" s="166"/>
      <c r="CH52" s="166"/>
      <c r="CI52" s="166"/>
      <c r="CJ52" s="166"/>
      <c r="CK52" s="166"/>
      <c r="CL52" s="166"/>
      <c r="CM52" s="166"/>
      <c r="CN52" s="166"/>
      <c r="CO52" s="166"/>
      <c r="CP52" s="166"/>
      <c r="CQ52" s="166"/>
      <c r="CR52" s="166"/>
      <c r="CS52" s="166"/>
      <c r="CT52" s="166"/>
      <c r="CU52" s="166"/>
      <c r="CV52" s="166"/>
      <c r="CW52" s="166"/>
      <c r="CX52" s="166"/>
      <c r="CY52" s="166"/>
      <c r="CZ52" s="166"/>
      <c r="DA52" s="166"/>
      <c r="DB52" s="166"/>
      <c r="DC52" s="166"/>
      <c r="DD52" s="166"/>
      <c r="DE52" s="166"/>
      <c r="DF52" s="166"/>
      <c r="DG52" s="166"/>
      <c r="DH52" s="166"/>
      <c r="DI52" s="166"/>
      <c r="DJ52" s="166"/>
      <c r="DK52" s="166"/>
      <c r="DL52" s="166"/>
      <c r="DM52" s="166"/>
      <c r="DN52" s="166"/>
      <c r="DO52" s="166"/>
      <c r="DP52" s="166"/>
      <c r="DQ52" s="166"/>
      <c r="DR52" s="166"/>
      <c r="DS52" s="166"/>
      <c r="DT52" s="166"/>
      <c r="DU52" s="166"/>
      <c r="DV52" s="166"/>
      <c r="DW52" s="166"/>
      <c r="DX52" s="166"/>
      <c r="DY52" s="166"/>
      <c r="DZ52" s="166"/>
      <c r="EA52" s="166"/>
      <c r="EB52" s="166"/>
      <c r="EC52" s="166"/>
      <c r="ED52" s="166"/>
      <c r="EE52" s="166"/>
      <c r="EF52" s="166"/>
      <c r="EG52" s="166"/>
      <c r="EH52" s="166"/>
      <c r="EI52" s="166"/>
      <c r="EJ52" s="166"/>
      <c r="EK52" s="166"/>
      <c r="EL52" s="166"/>
      <c r="EM52" s="166"/>
      <c r="EN52" s="166"/>
      <c r="EO52" s="166"/>
      <c r="EP52" s="166"/>
      <c r="EQ52" s="166"/>
      <c r="ER52" s="166"/>
      <c r="ES52" s="166"/>
      <c r="ET52" s="166"/>
      <c r="EU52" s="166"/>
      <c r="EV52" s="166"/>
      <c r="EW52" s="166"/>
      <c r="EX52" s="166"/>
      <c r="EY52" s="166"/>
      <c r="EZ52" s="166"/>
      <c r="FA52" s="166"/>
      <c r="FB52" s="166"/>
      <c r="FC52" s="166"/>
      <c r="FD52" s="166"/>
      <c r="FE52" s="166"/>
      <c r="FF52" s="166"/>
      <c r="FG52" s="166"/>
      <c r="FH52" s="166"/>
      <c r="FI52" s="166"/>
      <c r="FJ52" s="166"/>
      <c r="FK52" s="166"/>
      <c r="FL52" s="166"/>
      <c r="FM52" s="166"/>
      <c r="FN52" s="166"/>
      <c r="FO52" s="166"/>
      <c r="FP52" s="166"/>
      <c r="FQ52" s="166"/>
      <c r="FR52" s="166"/>
      <c r="FS52" s="166"/>
      <c r="FT52" s="166"/>
      <c r="FU52" s="166"/>
      <c r="FV52" s="166"/>
      <c r="FW52" s="166"/>
      <c r="FX52" s="166"/>
      <c r="FY52" s="166"/>
      <c r="FZ52" s="166"/>
      <c r="GA52" s="166"/>
      <c r="GB52" s="166"/>
      <c r="GC52" s="166"/>
      <c r="GD52" s="166"/>
      <c r="GE52" s="166"/>
      <c r="GF52" s="166"/>
      <c r="GG52" s="166"/>
      <c r="GH52" s="166"/>
      <c r="GI52" s="166"/>
      <c r="GJ52" s="166"/>
      <c r="GK52" s="166"/>
      <c r="GL52" s="166"/>
      <c r="GM52" s="166"/>
      <c r="GN52" s="166"/>
      <c r="GO52" s="166"/>
      <c r="GP52" s="166"/>
      <c r="GQ52" s="166"/>
      <c r="GR52" s="166"/>
      <c r="GS52" s="166"/>
      <c r="GT52" s="166"/>
      <c r="GU52" s="166"/>
      <c r="GV52" s="166"/>
      <c r="GW52" s="166"/>
      <c r="GX52" s="166"/>
      <c r="GY52" s="166"/>
      <c r="GZ52" s="166"/>
      <c r="HA52" s="166"/>
      <c r="HB52" s="166"/>
      <c r="HC52" s="166"/>
      <c r="HD52" s="166"/>
      <c r="HE52" s="166"/>
      <c r="HF52" s="166"/>
      <c r="HG52" s="166"/>
      <c r="HH52" s="166"/>
      <c r="HI52" s="166"/>
      <c r="HJ52" s="166"/>
      <c r="HK52" s="166"/>
      <c r="HL52" s="166"/>
      <c r="HM52" s="166"/>
      <c r="HN52" s="166"/>
      <c r="HO52" s="166"/>
      <c r="HP52" s="166"/>
      <c r="HQ52" s="166"/>
      <c r="HR52" s="166"/>
      <c r="HS52" s="166"/>
      <c r="HT52" s="166"/>
      <c r="HU52" s="166"/>
      <c r="HV52" s="166"/>
      <c r="HW52" s="166"/>
      <c r="HX52" s="166"/>
      <c r="HY52" s="166"/>
      <c r="HZ52" s="166"/>
      <c r="IA52" s="166"/>
      <c r="IB52" s="166"/>
      <c r="IC52" s="166"/>
      <c r="ID52" s="166"/>
      <c r="IE52" s="166"/>
      <c r="IF52" s="166"/>
      <c r="IG52" s="166"/>
      <c r="IH52" s="166"/>
      <c r="II52" s="166"/>
      <c r="IJ52" s="166"/>
      <c r="IK52" s="166"/>
      <c r="IL52" s="166"/>
      <c r="IM52" s="166"/>
      <c r="IN52" s="166"/>
      <c r="IO52" s="166"/>
      <c r="IP52" s="166"/>
      <c r="IQ52" s="166"/>
      <c r="IR52" s="166"/>
      <c r="IS52" s="166"/>
      <c r="IT52" s="166"/>
      <c r="IU52" s="166"/>
      <c r="IV52" s="166"/>
    </row>
    <row r="53" spans="1:256">
      <c r="D53" s="171" t="s">
        <v>2</v>
      </c>
      <c r="F53" s="172" t="s">
        <v>3</v>
      </c>
      <c r="G53" s="170"/>
      <c r="H53" s="172" t="s">
        <v>3</v>
      </c>
      <c r="I53" s="170"/>
      <c r="J53" s="172" t="s">
        <v>3</v>
      </c>
      <c r="K53" s="170"/>
      <c r="L53" s="172" t="s">
        <v>3</v>
      </c>
    </row>
    <row r="54" spans="1:256">
      <c r="D54" s="167"/>
      <c r="F54" s="165"/>
      <c r="H54" s="165"/>
      <c r="J54" s="165"/>
      <c r="L54" s="165"/>
    </row>
    <row r="55" spans="1:256">
      <c r="A55" s="173" t="s">
        <v>200</v>
      </c>
      <c r="F55" s="174"/>
      <c r="G55" s="175"/>
      <c r="H55" s="174"/>
      <c r="I55" s="175"/>
      <c r="J55" s="176"/>
      <c r="K55" s="175"/>
      <c r="L55" s="176"/>
    </row>
    <row r="56" spans="1:256">
      <c r="B56" s="159" t="s">
        <v>201</v>
      </c>
      <c r="F56" s="176">
        <v>-4540248</v>
      </c>
      <c r="G56" s="176">
        <v>0</v>
      </c>
      <c r="H56" s="176">
        <v>-18571244</v>
      </c>
      <c r="I56" s="177"/>
      <c r="J56" s="176">
        <v>-2256182</v>
      </c>
      <c r="K56" s="176" t="e">
        <v>#REF!</v>
      </c>
      <c r="L56" s="176">
        <v>-11036942</v>
      </c>
      <c r="N56" s="189"/>
      <c r="P56" s="190"/>
      <c r="Q56" s="190"/>
      <c r="S56" s="191"/>
      <c r="T56" s="192"/>
      <c r="U56" s="192"/>
    </row>
    <row r="57" spans="1:256">
      <c r="B57" s="159" t="s">
        <v>31</v>
      </c>
      <c r="F57" s="179">
        <v>-166331613</v>
      </c>
      <c r="G57" s="176">
        <v>0</v>
      </c>
      <c r="H57" s="179">
        <v>59863998</v>
      </c>
      <c r="I57" s="177"/>
      <c r="J57" s="179">
        <v>7339470</v>
      </c>
      <c r="K57" s="176" t="e">
        <v>#REF!</v>
      </c>
      <c r="L57" s="179">
        <v>42881030</v>
      </c>
      <c r="N57" s="189"/>
      <c r="O57" s="193"/>
      <c r="S57" s="191"/>
    </row>
    <row r="58" spans="1:256" ht="18.75" thickBot="1">
      <c r="F58" s="176"/>
      <c r="G58" s="177"/>
      <c r="H58" s="176"/>
      <c r="I58" s="177"/>
      <c r="J58" s="176"/>
      <c r="K58" s="177"/>
      <c r="L58" s="176"/>
      <c r="N58" s="194"/>
      <c r="S58" s="195"/>
    </row>
    <row r="59" spans="1:256" ht="18.75" thickTop="1">
      <c r="A59" s="196" t="s">
        <v>116</v>
      </c>
      <c r="D59" s="197"/>
      <c r="E59" s="166"/>
      <c r="F59" s="176">
        <v>164848528.03</v>
      </c>
      <c r="G59" s="176"/>
      <c r="H59" s="176">
        <v>3174843846</v>
      </c>
      <c r="I59" s="176"/>
      <c r="J59" s="176">
        <v>-247902716</v>
      </c>
      <c r="K59" s="176" t="e">
        <v>#REF!</v>
      </c>
      <c r="L59" s="176">
        <v>1650722474.3199999</v>
      </c>
    </row>
    <row r="60" spans="1:256">
      <c r="A60" s="166" t="s">
        <v>54</v>
      </c>
      <c r="D60" s="197"/>
      <c r="E60" s="166"/>
      <c r="F60" s="176">
        <v>67209747</v>
      </c>
      <c r="G60" s="176">
        <v>0</v>
      </c>
      <c r="H60" s="176">
        <v>140630637</v>
      </c>
      <c r="I60" s="176"/>
      <c r="J60" s="176">
        <v>393747291</v>
      </c>
      <c r="K60" s="176" t="e">
        <v>#REF!</v>
      </c>
      <c r="L60" s="176">
        <v>625248345</v>
      </c>
    </row>
    <row r="61" spans="1:256">
      <c r="A61" s="166" t="s">
        <v>202</v>
      </c>
      <c r="D61" s="197"/>
      <c r="E61" s="166"/>
      <c r="F61" s="176">
        <v>-910941441</v>
      </c>
      <c r="G61" s="176">
        <v>0</v>
      </c>
      <c r="H61" s="176">
        <v>-807498199</v>
      </c>
      <c r="I61" s="176"/>
      <c r="J61" s="176">
        <v>-860140818</v>
      </c>
      <c r="K61" s="176" t="e">
        <v>#REF!</v>
      </c>
      <c r="L61" s="176">
        <v>-811106797</v>
      </c>
    </row>
    <row r="62" spans="1:256">
      <c r="A62" s="166" t="s">
        <v>203</v>
      </c>
      <c r="D62" s="197">
        <v>10</v>
      </c>
      <c r="E62" s="166"/>
      <c r="F62" s="176">
        <v>724020604</v>
      </c>
      <c r="G62" s="176">
        <v>0</v>
      </c>
      <c r="H62" s="176">
        <v>1161582127</v>
      </c>
      <c r="I62" s="176"/>
      <c r="J62" s="176">
        <v>0</v>
      </c>
      <c r="K62" s="176" t="e">
        <v>#REF!</v>
      </c>
      <c r="L62" s="176">
        <v>1132506502</v>
      </c>
    </row>
    <row r="63" spans="1:256">
      <c r="A63" s="198" t="s">
        <v>204</v>
      </c>
      <c r="D63" s="167"/>
      <c r="E63" s="166"/>
      <c r="F63" s="176">
        <v>25957242</v>
      </c>
      <c r="G63" s="176">
        <v>0</v>
      </c>
      <c r="H63" s="176">
        <v>2117956</v>
      </c>
      <c r="I63" s="177"/>
      <c r="J63" s="176">
        <v>24062818</v>
      </c>
      <c r="K63" s="176" t="e">
        <v>#REF!</v>
      </c>
      <c r="L63" s="176">
        <v>0</v>
      </c>
    </row>
    <row r="64" spans="1:256">
      <c r="A64" s="198" t="s">
        <v>205</v>
      </c>
      <c r="D64" s="167"/>
      <c r="E64" s="166"/>
      <c r="F64" s="179">
        <v>-647627307</v>
      </c>
      <c r="G64" s="176">
        <v>0</v>
      </c>
      <c r="H64" s="179">
        <v>-151966875</v>
      </c>
      <c r="I64" s="177"/>
      <c r="J64" s="179">
        <v>-65579341</v>
      </c>
      <c r="K64" s="176" t="e">
        <v>#REF!</v>
      </c>
      <c r="L64" s="179">
        <v>-16306099</v>
      </c>
    </row>
    <row r="65" spans="1:12">
      <c r="C65" s="199"/>
      <c r="D65" s="167"/>
      <c r="E65" s="166"/>
      <c r="F65" s="176"/>
      <c r="G65" s="177"/>
      <c r="H65" s="176"/>
      <c r="I65" s="177"/>
      <c r="J65" s="176"/>
      <c r="K65" s="177"/>
      <c r="L65" s="176"/>
    </row>
    <row r="66" spans="1:12">
      <c r="A66" s="173" t="s">
        <v>117</v>
      </c>
      <c r="D66" s="200"/>
      <c r="F66" s="179">
        <v>-576532626.97000003</v>
      </c>
      <c r="G66" s="177"/>
      <c r="H66" s="179">
        <v>3519709492</v>
      </c>
      <c r="I66" s="177"/>
      <c r="J66" s="179">
        <v>-755812766</v>
      </c>
      <c r="K66" s="177"/>
      <c r="L66" s="179">
        <v>2581064425.3199997</v>
      </c>
    </row>
    <row r="67" spans="1:12">
      <c r="F67" s="176"/>
      <c r="H67" s="176"/>
      <c r="J67" s="176"/>
      <c r="L67" s="176"/>
    </row>
    <row r="68" spans="1:12">
      <c r="F68" s="176"/>
      <c r="H68" s="176"/>
      <c r="J68" s="176"/>
      <c r="L68" s="176"/>
    </row>
    <row r="69" spans="1:12">
      <c r="F69" s="176"/>
      <c r="H69" s="176"/>
      <c r="J69" s="176"/>
      <c r="L69" s="176"/>
    </row>
    <row r="70" spans="1:12">
      <c r="F70" s="176"/>
      <c r="H70" s="176"/>
      <c r="J70" s="176"/>
      <c r="L70" s="176"/>
    </row>
    <row r="71" spans="1:12">
      <c r="F71" s="176"/>
      <c r="H71" s="176"/>
      <c r="J71" s="176"/>
      <c r="L71" s="176"/>
    </row>
    <row r="72" spans="1:12">
      <c r="F72" s="176"/>
      <c r="H72" s="176"/>
      <c r="J72" s="176"/>
      <c r="L72" s="176"/>
    </row>
    <row r="73" spans="1:12">
      <c r="F73" s="176"/>
      <c r="H73" s="176"/>
      <c r="J73" s="176"/>
      <c r="L73" s="176"/>
    </row>
    <row r="74" spans="1:12">
      <c r="F74" s="176"/>
      <c r="H74" s="176"/>
      <c r="J74" s="176"/>
      <c r="L74" s="176"/>
    </row>
    <row r="75" spans="1:12">
      <c r="F75" s="176"/>
      <c r="H75" s="176"/>
      <c r="J75" s="176"/>
      <c r="L75" s="176"/>
    </row>
    <row r="76" spans="1:12">
      <c r="F76" s="176"/>
      <c r="H76" s="176"/>
      <c r="J76" s="176"/>
      <c r="L76" s="176"/>
    </row>
    <row r="77" spans="1:12">
      <c r="F77" s="176"/>
      <c r="H77" s="176"/>
      <c r="J77" s="176"/>
      <c r="L77" s="176"/>
    </row>
    <row r="78" spans="1:12">
      <c r="F78" s="176"/>
      <c r="H78" s="176"/>
      <c r="J78" s="176"/>
      <c r="L78" s="176"/>
    </row>
    <row r="79" spans="1:12">
      <c r="F79" s="176"/>
      <c r="H79" s="176"/>
      <c r="J79" s="176"/>
      <c r="L79" s="176"/>
    </row>
    <row r="80" spans="1:12">
      <c r="F80" s="176"/>
      <c r="H80" s="176"/>
      <c r="J80" s="176"/>
      <c r="L80" s="176"/>
    </row>
    <row r="81" spans="1:12">
      <c r="F81" s="176"/>
      <c r="H81" s="176"/>
      <c r="J81" s="176"/>
      <c r="L81" s="176"/>
    </row>
    <row r="82" spans="1:12">
      <c r="F82" s="176"/>
      <c r="H82" s="176"/>
      <c r="J82" s="176"/>
      <c r="L82" s="176"/>
    </row>
    <row r="83" spans="1:12">
      <c r="F83" s="176"/>
      <c r="H83" s="176"/>
      <c r="J83" s="176"/>
      <c r="L83" s="176"/>
    </row>
    <row r="84" spans="1:12">
      <c r="F84" s="176"/>
      <c r="H84" s="176"/>
      <c r="J84" s="176"/>
      <c r="L84" s="176"/>
    </row>
    <row r="85" spans="1:12">
      <c r="F85" s="176"/>
      <c r="H85" s="176"/>
      <c r="J85" s="176"/>
      <c r="L85" s="176"/>
    </row>
    <row r="86" spans="1:12">
      <c r="F86" s="176"/>
      <c r="H86" s="176"/>
      <c r="J86" s="176"/>
      <c r="L86" s="176"/>
    </row>
    <row r="87" spans="1:12">
      <c r="F87" s="176"/>
      <c r="H87" s="176"/>
      <c r="J87" s="176"/>
      <c r="L87" s="176"/>
    </row>
    <row r="88" spans="1:12">
      <c r="F88" s="176"/>
      <c r="H88" s="176"/>
      <c r="J88" s="176"/>
      <c r="L88" s="176"/>
    </row>
    <row r="89" spans="1:12">
      <c r="F89" s="176"/>
      <c r="H89" s="176"/>
      <c r="J89" s="176"/>
      <c r="L89" s="176"/>
    </row>
    <row r="90" spans="1:12">
      <c r="F90" s="176"/>
      <c r="H90" s="176"/>
      <c r="J90" s="176"/>
      <c r="L90" s="176"/>
    </row>
    <row r="91" spans="1:12">
      <c r="F91" s="176"/>
      <c r="H91" s="176"/>
      <c r="J91" s="176"/>
      <c r="L91" s="176"/>
    </row>
    <row r="92" spans="1:12" ht="21.95" customHeight="1">
      <c r="A92" s="185" t="s">
        <v>199</v>
      </c>
      <c r="B92" s="185"/>
      <c r="C92" s="185"/>
      <c r="D92" s="186"/>
      <c r="E92" s="185"/>
      <c r="F92" s="187"/>
      <c r="G92" s="188"/>
      <c r="H92" s="187"/>
      <c r="I92" s="188"/>
      <c r="J92" s="187"/>
      <c r="K92" s="188"/>
      <c r="L92" s="187"/>
    </row>
    <row r="93" spans="1:12">
      <c r="A93" s="155" t="s">
        <v>171</v>
      </c>
      <c r="B93" s="156"/>
      <c r="C93" s="156"/>
      <c r="D93" s="156"/>
      <c r="E93" s="156"/>
      <c r="F93" s="157"/>
      <c r="G93" s="158"/>
      <c r="H93" s="157"/>
      <c r="I93" s="158"/>
      <c r="J93" s="157"/>
      <c r="K93" s="158"/>
      <c r="L93" s="157"/>
    </row>
    <row r="94" spans="1:12">
      <c r="A94" s="155" t="s">
        <v>206</v>
      </c>
      <c r="B94" s="156"/>
      <c r="C94" s="156"/>
      <c r="D94" s="156"/>
      <c r="E94" s="156"/>
      <c r="F94" s="157"/>
      <c r="G94" s="158"/>
      <c r="H94" s="157"/>
      <c r="I94" s="158"/>
      <c r="J94" s="157"/>
      <c r="K94" s="158"/>
      <c r="L94" s="157"/>
    </row>
    <row r="95" spans="1:12">
      <c r="A95" s="160" t="s">
        <v>157</v>
      </c>
      <c r="B95" s="161"/>
      <c r="C95" s="161"/>
      <c r="D95" s="161"/>
      <c r="E95" s="161"/>
      <c r="F95" s="162"/>
      <c r="G95" s="162"/>
      <c r="H95" s="162"/>
      <c r="I95" s="162"/>
      <c r="J95" s="162"/>
      <c r="K95" s="162"/>
      <c r="L95" s="162"/>
    </row>
    <row r="96" spans="1:12">
      <c r="C96" s="159" t="s">
        <v>45</v>
      </c>
    </row>
    <row r="97" spans="1:256">
      <c r="A97" s="166"/>
      <c r="B97" s="166"/>
      <c r="C97" s="166"/>
      <c r="D97" s="167"/>
      <c r="E97" s="166"/>
      <c r="F97" s="623" t="s">
        <v>184</v>
      </c>
      <c r="G97" s="623"/>
      <c r="H97" s="623"/>
      <c r="I97" s="168"/>
      <c r="J97" s="623" t="s">
        <v>185</v>
      </c>
      <c r="K97" s="623"/>
      <c r="L97" s="623"/>
      <c r="M97" s="166"/>
      <c r="N97" s="166"/>
      <c r="O97" s="166"/>
      <c r="P97" s="166"/>
      <c r="Q97" s="166"/>
      <c r="R97" s="166"/>
      <c r="S97" s="166"/>
      <c r="T97" s="166"/>
      <c r="U97" s="166"/>
      <c r="V97" s="166"/>
      <c r="W97" s="166"/>
      <c r="X97" s="166"/>
      <c r="Y97" s="166"/>
      <c r="Z97" s="166"/>
      <c r="AA97" s="166"/>
      <c r="AB97" s="166"/>
      <c r="AC97" s="166"/>
      <c r="AD97" s="166"/>
      <c r="AE97" s="166"/>
      <c r="AF97" s="166"/>
      <c r="AG97" s="166"/>
      <c r="AH97" s="166"/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  <c r="BI97" s="166"/>
      <c r="BJ97" s="166"/>
      <c r="BK97" s="166"/>
      <c r="BL97" s="166"/>
      <c r="BM97" s="166"/>
      <c r="BN97" s="166"/>
      <c r="BO97" s="166"/>
      <c r="BP97" s="166"/>
      <c r="BQ97" s="166"/>
      <c r="BR97" s="166"/>
      <c r="BS97" s="166"/>
      <c r="BT97" s="166"/>
      <c r="BU97" s="166"/>
      <c r="BV97" s="166"/>
      <c r="BW97" s="166"/>
      <c r="BX97" s="166"/>
      <c r="BY97" s="166"/>
      <c r="BZ97" s="166"/>
      <c r="CA97" s="166"/>
      <c r="CB97" s="166"/>
      <c r="CC97" s="166"/>
      <c r="CD97" s="166"/>
      <c r="CE97" s="166"/>
      <c r="CF97" s="166"/>
      <c r="CG97" s="166"/>
      <c r="CH97" s="166"/>
      <c r="CI97" s="166"/>
      <c r="CJ97" s="166"/>
      <c r="CK97" s="166"/>
      <c r="CL97" s="166"/>
      <c r="CM97" s="166"/>
      <c r="CN97" s="166"/>
      <c r="CO97" s="166"/>
      <c r="CP97" s="166"/>
      <c r="CQ97" s="166"/>
      <c r="CR97" s="166"/>
      <c r="CS97" s="166"/>
      <c r="CT97" s="166"/>
      <c r="CU97" s="166"/>
      <c r="CV97" s="166"/>
      <c r="CW97" s="166"/>
      <c r="CX97" s="166"/>
      <c r="CY97" s="166"/>
      <c r="CZ97" s="166"/>
      <c r="DA97" s="166"/>
      <c r="DB97" s="166"/>
      <c r="DC97" s="166"/>
      <c r="DD97" s="166"/>
      <c r="DE97" s="166"/>
      <c r="DF97" s="166"/>
      <c r="DG97" s="166"/>
      <c r="DH97" s="166"/>
      <c r="DI97" s="166"/>
      <c r="DJ97" s="166"/>
      <c r="DK97" s="166"/>
      <c r="DL97" s="166"/>
      <c r="DM97" s="166"/>
      <c r="DN97" s="166"/>
      <c r="DO97" s="166"/>
      <c r="DP97" s="166"/>
      <c r="DQ97" s="166"/>
      <c r="DR97" s="166"/>
      <c r="DS97" s="166"/>
      <c r="DT97" s="166"/>
      <c r="DU97" s="166"/>
      <c r="DV97" s="166"/>
      <c r="DW97" s="166"/>
      <c r="DX97" s="166"/>
      <c r="DY97" s="166"/>
      <c r="DZ97" s="166"/>
      <c r="EA97" s="166"/>
      <c r="EB97" s="166"/>
      <c r="EC97" s="166"/>
      <c r="ED97" s="166"/>
      <c r="EE97" s="166"/>
      <c r="EF97" s="166"/>
      <c r="EG97" s="166"/>
      <c r="EH97" s="166"/>
      <c r="EI97" s="166"/>
      <c r="EJ97" s="166"/>
      <c r="EK97" s="166"/>
      <c r="EL97" s="166"/>
      <c r="EM97" s="166"/>
      <c r="EN97" s="166"/>
      <c r="EO97" s="166"/>
      <c r="EP97" s="166"/>
      <c r="EQ97" s="166"/>
      <c r="ER97" s="166"/>
      <c r="ES97" s="166"/>
      <c r="ET97" s="166"/>
      <c r="EU97" s="166"/>
      <c r="EV97" s="166"/>
      <c r="EW97" s="166"/>
      <c r="EX97" s="166"/>
      <c r="EY97" s="166"/>
      <c r="EZ97" s="166"/>
      <c r="FA97" s="166"/>
      <c r="FB97" s="166"/>
      <c r="FC97" s="166"/>
      <c r="FD97" s="166"/>
      <c r="FE97" s="166"/>
      <c r="FF97" s="166"/>
      <c r="FG97" s="166"/>
      <c r="FH97" s="166"/>
      <c r="FI97" s="166"/>
      <c r="FJ97" s="166"/>
      <c r="FK97" s="166"/>
      <c r="FL97" s="166"/>
      <c r="FM97" s="166"/>
      <c r="FN97" s="166"/>
      <c r="FO97" s="166"/>
      <c r="FP97" s="166"/>
      <c r="FQ97" s="166"/>
      <c r="FR97" s="166"/>
      <c r="FS97" s="166"/>
      <c r="FT97" s="166"/>
      <c r="FU97" s="166"/>
      <c r="FV97" s="166"/>
      <c r="FW97" s="166"/>
      <c r="FX97" s="166"/>
      <c r="FY97" s="166"/>
      <c r="FZ97" s="166"/>
      <c r="GA97" s="166"/>
      <c r="GB97" s="166"/>
      <c r="GC97" s="166"/>
      <c r="GD97" s="166"/>
      <c r="GE97" s="166"/>
      <c r="GF97" s="166"/>
      <c r="GG97" s="166"/>
      <c r="GH97" s="166"/>
      <c r="GI97" s="166"/>
      <c r="GJ97" s="166"/>
      <c r="GK97" s="166"/>
      <c r="GL97" s="166"/>
      <c r="GM97" s="166"/>
      <c r="GN97" s="166"/>
      <c r="GO97" s="166"/>
      <c r="GP97" s="166"/>
      <c r="GQ97" s="166"/>
      <c r="GR97" s="166"/>
      <c r="GS97" s="166"/>
      <c r="GT97" s="166"/>
      <c r="GU97" s="166"/>
      <c r="GV97" s="166"/>
      <c r="GW97" s="166"/>
      <c r="GX97" s="166"/>
      <c r="GY97" s="166"/>
      <c r="GZ97" s="166"/>
      <c r="HA97" s="166"/>
      <c r="HB97" s="166"/>
      <c r="HC97" s="166"/>
      <c r="HD97" s="166"/>
      <c r="HE97" s="166"/>
      <c r="HF97" s="166"/>
      <c r="HG97" s="166"/>
      <c r="HH97" s="166"/>
      <c r="HI97" s="166"/>
      <c r="HJ97" s="166"/>
      <c r="HK97" s="166"/>
      <c r="HL97" s="166"/>
      <c r="HM97" s="166"/>
      <c r="HN97" s="166"/>
      <c r="HO97" s="166"/>
      <c r="HP97" s="166"/>
      <c r="HQ97" s="166"/>
      <c r="HR97" s="166"/>
      <c r="HS97" s="166"/>
      <c r="HT97" s="166"/>
      <c r="HU97" s="166"/>
      <c r="HV97" s="166"/>
      <c r="HW97" s="166"/>
      <c r="HX97" s="166"/>
      <c r="HY97" s="166"/>
      <c r="HZ97" s="166"/>
      <c r="IA97" s="166"/>
      <c r="IB97" s="166"/>
      <c r="IC97" s="166"/>
      <c r="ID97" s="166"/>
      <c r="IE97" s="166"/>
      <c r="IF97" s="166"/>
      <c r="IG97" s="166"/>
      <c r="IH97" s="166"/>
      <c r="II97" s="166"/>
      <c r="IJ97" s="166"/>
      <c r="IK97" s="166"/>
      <c r="IL97" s="166"/>
      <c r="IM97" s="166"/>
      <c r="IN97" s="166"/>
      <c r="IO97" s="166"/>
      <c r="IP97" s="166"/>
      <c r="IQ97" s="166"/>
      <c r="IR97" s="166"/>
      <c r="IS97" s="166"/>
      <c r="IT97" s="166"/>
      <c r="IU97" s="166"/>
      <c r="IV97" s="166"/>
    </row>
    <row r="98" spans="1:256">
      <c r="A98" s="166"/>
      <c r="B98" s="166"/>
      <c r="C98" s="166"/>
      <c r="D98" s="167"/>
      <c r="E98" s="166"/>
      <c r="F98" s="169" t="s">
        <v>158</v>
      </c>
      <c r="G98" s="170"/>
      <c r="H98" s="169" t="s">
        <v>1</v>
      </c>
      <c r="I98" s="170"/>
      <c r="J98" s="169" t="s">
        <v>158</v>
      </c>
      <c r="K98" s="170"/>
      <c r="L98" s="169" t="s">
        <v>1</v>
      </c>
      <c r="M98" s="166"/>
      <c r="N98" s="166"/>
      <c r="O98" s="166"/>
      <c r="P98" s="166"/>
      <c r="Q98" s="166"/>
      <c r="R98" s="166"/>
      <c r="S98" s="166"/>
      <c r="T98" s="166"/>
      <c r="U98" s="166"/>
      <c r="V98" s="166"/>
      <c r="W98" s="166"/>
      <c r="X98" s="166"/>
      <c r="Y98" s="166"/>
      <c r="Z98" s="166"/>
      <c r="AA98" s="166"/>
      <c r="AB98" s="166"/>
      <c r="AC98" s="166"/>
      <c r="AD98" s="166"/>
      <c r="AE98" s="166"/>
      <c r="AF98" s="166"/>
      <c r="AG98" s="166"/>
      <c r="AH98" s="166"/>
      <c r="AI98" s="166"/>
      <c r="AJ98" s="166"/>
      <c r="AK98" s="166"/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  <c r="BI98" s="166"/>
      <c r="BJ98" s="166"/>
      <c r="BK98" s="166"/>
      <c r="BL98" s="166"/>
      <c r="BM98" s="166"/>
      <c r="BN98" s="166"/>
      <c r="BO98" s="166"/>
      <c r="BP98" s="166"/>
      <c r="BQ98" s="166"/>
      <c r="BR98" s="166"/>
      <c r="BS98" s="166"/>
      <c r="BT98" s="166"/>
      <c r="BU98" s="166"/>
      <c r="BV98" s="166"/>
      <c r="BW98" s="166"/>
      <c r="BX98" s="166"/>
      <c r="BY98" s="166"/>
      <c r="BZ98" s="166"/>
      <c r="CA98" s="166"/>
      <c r="CB98" s="166"/>
      <c r="CC98" s="166"/>
      <c r="CD98" s="166"/>
      <c r="CE98" s="166"/>
      <c r="CF98" s="166"/>
      <c r="CG98" s="166"/>
      <c r="CH98" s="166"/>
      <c r="CI98" s="166"/>
      <c r="CJ98" s="166"/>
      <c r="CK98" s="166"/>
      <c r="CL98" s="166"/>
      <c r="CM98" s="166"/>
      <c r="CN98" s="166"/>
      <c r="CO98" s="166"/>
      <c r="CP98" s="166"/>
      <c r="CQ98" s="166"/>
      <c r="CR98" s="166"/>
      <c r="CS98" s="166"/>
      <c r="CT98" s="166"/>
      <c r="CU98" s="166"/>
      <c r="CV98" s="166"/>
      <c r="CW98" s="166"/>
      <c r="CX98" s="166"/>
      <c r="CY98" s="166"/>
      <c r="CZ98" s="166"/>
      <c r="DA98" s="166"/>
      <c r="DB98" s="166"/>
      <c r="DC98" s="166"/>
      <c r="DD98" s="166"/>
      <c r="DE98" s="166"/>
      <c r="DF98" s="166"/>
      <c r="DG98" s="166"/>
      <c r="DH98" s="166"/>
      <c r="DI98" s="166"/>
      <c r="DJ98" s="166"/>
      <c r="DK98" s="166"/>
      <c r="DL98" s="166"/>
      <c r="DM98" s="166"/>
      <c r="DN98" s="166"/>
      <c r="DO98" s="166"/>
      <c r="DP98" s="166"/>
      <c r="DQ98" s="166"/>
      <c r="DR98" s="166"/>
      <c r="DS98" s="166"/>
      <c r="DT98" s="166"/>
      <c r="DU98" s="166"/>
      <c r="DV98" s="166"/>
      <c r="DW98" s="166"/>
      <c r="DX98" s="166"/>
      <c r="DY98" s="166"/>
      <c r="DZ98" s="166"/>
      <c r="EA98" s="166"/>
      <c r="EB98" s="166"/>
      <c r="EC98" s="166"/>
      <c r="ED98" s="166"/>
      <c r="EE98" s="166"/>
      <c r="EF98" s="166"/>
      <c r="EG98" s="166"/>
      <c r="EH98" s="166"/>
      <c r="EI98" s="166"/>
      <c r="EJ98" s="166"/>
      <c r="EK98" s="166"/>
      <c r="EL98" s="166"/>
      <c r="EM98" s="166"/>
      <c r="EN98" s="166"/>
      <c r="EO98" s="166"/>
      <c r="EP98" s="166"/>
      <c r="EQ98" s="166"/>
      <c r="ER98" s="166"/>
      <c r="ES98" s="166"/>
      <c r="ET98" s="166"/>
      <c r="EU98" s="166"/>
      <c r="EV98" s="166"/>
      <c r="EW98" s="166"/>
      <c r="EX98" s="166"/>
      <c r="EY98" s="166"/>
      <c r="EZ98" s="166"/>
      <c r="FA98" s="166"/>
      <c r="FB98" s="166"/>
      <c r="FC98" s="166"/>
      <c r="FD98" s="166"/>
      <c r="FE98" s="166"/>
      <c r="FF98" s="166"/>
      <c r="FG98" s="166"/>
      <c r="FH98" s="166"/>
      <c r="FI98" s="166"/>
      <c r="FJ98" s="166"/>
      <c r="FK98" s="166"/>
      <c r="FL98" s="166"/>
      <c r="FM98" s="166"/>
      <c r="FN98" s="166"/>
      <c r="FO98" s="166"/>
      <c r="FP98" s="166"/>
      <c r="FQ98" s="166"/>
      <c r="FR98" s="166"/>
      <c r="FS98" s="166"/>
      <c r="FT98" s="166"/>
      <c r="FU98" s="166"/>
      <c r="FV98" s="166"/>
      <c r="FW98" s="166"/>
      <c r="FX98" s="166"/>
      <c r="FY98" s="166"/>
      <c r="FZ98" s="166"/>
      <c r="GA98" s="166"/>
      <c r="GB98" s="166"/>
      <c r="GC98" s="166"/>
      <c r="GD98" s="166"/>
      <c r="GE98" s="166"/>
      <c r="GF98" s="166"/>
      <c r="GG98" s="166"/>
      <c r="GH98" s="166"/>
      <c r="GI98" s="166"/>
      <c r="GJ98" s="166"/>
      <c r="GK98" s="166"/>
      <c r="GL98" s="166"/>
      <c r="GM98" s="166"/>
      <c r="GN98" s="166"/>
      <c r="GO98" s="166"/>
      <c r="GP98" s="166"/>
      <c r="GQ98" s="166"/>
      <c r="GR98" s="166"/>
      <c r="GS98" s="166"/>
      <c r="GT98" s="166"/>
      <c r="GU98" s="166"/>
      <c r="GV98" s="166"/>
      <c r="GW98" s="166"/>
      <c r="GX98" s="166"/>
      <c r="GY98" s="166"/>
      <c r="GZ98" s="166"/>
      <c r="HA98" s="166"/>
      <c r="HB98" s="166"/>
      <c r="HC98" s="166"/>
      <c r="HD98" s="166"/>
      <c r="HE98" s="166"/>
      <c r="HF98" s="166"/>
      <c r="HG98" s="166"/>
      <c r="HH98" s="166"/>
      <c r="HI98" s="166"/>
      <c r="HJ98" s="166"/>
      <c r="HK98" s="166"/>
      <c r="HL98" s="166"/>
      <c r="HM98" s="166"/>
      <c r="HN98" s="166"/>
      <c r="HO98" s="166"/>
      <c r="HP98" s="166"/>
      <c r="HQ98" s="166"/>
      <c r="HR98" s="166"/>
      <c r="HS98" s="166"/>
      <c r="HT98" s="166"/>
      <c r="HU98" s="166"/>
      <c r="HV98" s="166"/>
      <c r="HW98" s="166"/>
      <c r="HX98" s="166"/>
      <c r="HY98" s="166"/>
      <c r="HZ98" s="166"/>
      <c r="IA98" s="166"/>
      <c r="IB98" s="166"/>
      <c r="IC98" s="166"/>
      <c r="ID98" s="166"/>
      <c r="IE98" s="166"/>
      <c r="IF98" s="166"/>
      <c r="IG98" s="166"/>
      <c r="IH98" s="166"/>
      <c r="II98" s="166"/>
      <c r="IJ98" s="166"/>
      <c r="IK98" s="166"/>
      <c r="IL98" s="166"/>
      <c r="IM98" s="166"/>
      <c r="IN98" s="166"/>
      <c r="IO98" s="166"/>
      <c r="IP98" s="166"/>
      <c r="IQ98" s="166"/>
      <c r="IR98" s="166"/>
      <c r="IS98" s="166"/>
      <c r="IT98" s="166"/>
      <c r="IU98" s="166"/>
      <c r="IV98" s="166"/>
    </row>
    <row r="99" spans="1:256">
      <c r="D99" s="171" t="s">
        <v>2</v>
      </c>
      <c r="F99" s="172" t="s">
        <v>3</v>
      </c>
      <c r="G99" s="170"/>
      <c r="H99" s="172" t="s">
        <v>3</v>
      </c>
      <c r="I99" s="170"/>
      <c r="J99" s="172" t="s">
        <v>3</v>
      </c>
      <c r="K99" s="170"/>
      <c r="L99" s="172" t="s">
        <v>3</v>
      </c>
    </row>
    <row r="100" spans="1:256">
      <c r="D100" s="167"/>
      <c r="F100" s="165"/>
      <c r="H100" s="165"/>
      <c r="J100" s="165"/>
      <c r="L100" s="165"/>
    </row>
    <row r="101" spans="1:256">
      <c r="A101" s="173" t="s">
        <v>118</v>
      </c>
      <c r="E101" s="201"/>
      <c r="F101" s="174"/>
      <c r="G101" s="175"/>
      <c r="H101" s="174"/>
      <c r="I101" s="175"/>
      <c r="J101" s="174"/>
      <c r="K101" s="175"/>
      <c r="L101" s="174"/>
    </row>
    <row r="102" spans="1:256">
      <c r="A102" s="159" t="s">
        <v>207</v>
      </c>
      <c r="E102" s="201"/>
      <c r="F102" s="176">
        <v>0</v>
      </c>
      <c r="G102" s="176">
        <v>0</v>
      </c>
      <c r="H102" s="176">
        <v>-1900000000</v>
      </c>
      <c r="I102" s="175"/>
      <c r="J102" s="174">
        <v>0</v>
      </c>
      <c r="K102" s="176" t="e">
        <v>#REF!</v>
      </c>
      <c r="L102" s="176">
        <v>-1900000000</v>
      </c>
    </row>
    <row r="103" spans="1:256">
      <c r="A103" s="159" t="s">
        <v>208</v>
      </c>
      <c r="E103" s="201"/>
      <c r="F103" s="176">
        <v>-854044910</v>
      </c>
      <c r="G103" s="176"/>
      <c r="H103" s="176">
        <v>-2560000000</v>
      </c>
      <c r="I103" s="175"/>
      <c r="J103" s="174">
        <v>-854044910</v>
      </c>
      <c r="K103" s="176"/>
      <c r="L103" s="176">
        <v>-2560000000</v>
      </c>
    </row>
    <row r="104" spans="1:256">
      <c r="A104" s="159" t="s">
        <v>209</v>
      </c>
      <c r="E104" s="201"/>
      <c r="F104" s="176">
        <v>0</v>
      </c>
      <c r="G104" s="176"/>
      <c r="H104" s="176">
        <v>1906504139</v>
      </c>
      <c r="I104" s="175"/>
      <c r="J104" s="176">
        <v>0</v>
      </c>
      <c r="K104" s="176"/>
      <c r="L104" s="176">
        <v>1906504139</v>
      </c>
    </row>
    <row r="105" spans="1:256">
      <c r="A105" s="159" t="s">
        <v>146</v>
      </c>
      <c r="E105" s="201"/>
      <c r="F105" s="176">
        <v>1469125257</v>
      </c>
      <c r="G105" s="176">
        <v>0</v>
      </c>
      <c r="H105" s="176">
        <v>1102867663</v>
      </c>
      <c r="I105" s="175"/>
      <c r="J105" s="176">
        <v>1469125257</v>
      </c>
      <c r="K105" s="176" t="e">
        <v>#REF!</v>
      </c>
      <c r="L105" s="176">
        <v>1102867663</v>
      </c>
    </row>
    <row r="106" spans="1:256">
      <c r="A106" s="159" t="s">
        <v>119</v>
      </c>
      <c r="D106" s="202"/>
      <c r="E106" s="203"/>
      <c r="F106" s="176">
        <v>0</v>
      </c>
      <c r="G106" s="176">
        <v>0</v>
      </c>
      <c r="H106" s="176">
        <v>195000</v>
      </c>
      <c r="I106" s="175"/>
      <c r="J106" s="174">
        <v>0</v>
      </c>
      <c r="K106" s="176" t="e">
        <v>#REF!</v>
      </c>
      <c r="L106" s="174">
        <v>0</v>
      </c>
    </row>
    <row r="107" spans="1:256">
      <c r="A107" s="159" t="s">
        <v>120</v>
      </c>
      <c r="D107" s="202"/>
      <c r="E107" s="203"/>
      <c r="F107" s="176">
        <v>-18199000000</v>
      </c>
      <c r="G107" s="176">
        <v>0</v>
      </c>
      <c r="H107" s="176">
        <v>0</v>
      </c>
      <c r="I107" s="177"/>
      <c r="J107" s="174">
        <v>-30052305541</v>
      </c>
      <c r="K107" s="176" t="e">
        <v>#REF!</v>
      </c>
      <c r="L107" s="174">
        <v>-2828600000</v>
      </c>
    </row>
    <row r="108" spans="1:256">
      <c r="A108" s="159" t="s">
        <v>121</v>
      </c>
      <c r="D108" s="202"/>
      <c r="E108" s="203"/>
      <c r="F108" s="176">
        <v>1100000000</v>
      </c>
      <c r="G108" s="176">
        <v>0</v>
      </c>
      <c r="H108" s="176">
        <v>0</v>
      </c>
      <c r="I108" s="177"/>
      <c r="J108" s="174">
        <v>19087214531</v>
      </c>
      <c r="K108" s="176" t="e">
        <v>#REF!</v>
      </c>
      <c r="L108" s="174">
        <v>2010600000</v>
      </c>
    </row>
    <row r="109" spans="1:256">
      <c r="A109" s="181" t="s">
        <v>122</v>
      </c>
      <c r="D109" s="163">
        <v>10</v>
      </c>
      <c r="E109" s="203"/>
      <c r="F109" s="176">
        <v>-731180405</v>
      </c>
      <c r="G109" s="176">
        <v>0</v>
      </c>
      <c r="H109" s="176">
        <v>-325534528</v>
      </c>
      <c r="I109" s="177"/>
      <c r="J109" s="174">
        <v>0</v>
      </c>
      <c r="K109" s="176" t="e">
        <v>#REF!</v>
      </c>
      <c r="L109" s="174">
        <v>0</v>
      </c>
    </row>
    <row r="110" spans="1:256">
      <c r="A110" s="181" t="s">
        <v>210</v>
      </c>
      <c r="E110" s="203"/>
      <c r="F110" s="176">
        <v>36719999</v>
      </c>
      <c r="G110" s="176">
        <v>0</v>
      </c>
      <c r="H110" s="176">
        <v>0</v>
      </c>
      <c r="I110" s="177"/>
      <c r="J110" s="174">
        <v>0</v>
      </c>
      <c r="K110" s="176" t="e">
        <v>#REF!</v>
      </c>
      <c r="L110" s="174">
        <v>0</v>
      </c>
    </row>
    <row r="111" spans="1:256">
      <c r="A111" s="159" t="s">
        <v>211</v>
      </c>
      <c r="E111" s="201"/>
      <c r="F111" s="176">
        <v>0</v>
      </c>
      <c r="G111" s="176">
        <v>0</v>
      </c>
      <c r="H111" s="176">
        <v>0</v>
      </c>
      <c r="I111" s="175"/>
      <c r="J111" s="174">
        <v>-2005902623</v>
      </c>
      <c r="K111" s="176" t="e">
        <v>#REF!</v>
      </c>
      <c r="L111" s="174">
        <v>-843555224</v>
      </c>
    </row>
    <row r="112" spans="1:256">
      <c r="A112" s="181" t="s">
        <v>212</v>
      </c>
      <c r="E112" s="203"/>
      <c r="F112" s="176">
        <v>0</v>
      </c>
      <c r="G112" s="176">
        <v>0</v>
      </c>
      <c r="H112" s="176">
        <v>2818619734</v>
      </c>
      <c r="I112" s="177"/>
      <c r="J112" s="174">
        <v>0</v>
      </c>
      <c r="K112" s="176" t="e">
        <v>#REF!</v>
      </c>
      <c r="L112" s="174">
        <v>2391149649</v>
      </c>
    </row>
    <row r="113" spans="1:12">
      <c r="A113" s="181" t="s">
        <v>213</v>
      </c>
      <c r="E113" s="203"/>
      <c r="F113" s="176">
        <v>7323555</v>
      </c>
      <c r="G113" s="176">
        <v>0</v>
      </c>
      <c r="H113" s="176">
        <v>0</v>
      </c>
      <c r="I113" s="177"/>
      <c r="J113" s="174">
        <v>7323555</v>
      </c>
      <c r="K113" s="176" t="e">
        <v>#REF!</v>
      </c>
      <c r="L113" s="174">
        <v>0</v>
      </c>
    </row>
    <row r="114" spans="1:12">
      <c r="A114" s="181" t="s">
        <v>214</v>
      </c>
      <c r="C114" s="181"/>
      <c r="D114" s="163">
        <v>10</v>
      </c>
      <c r="E114" s="203"/>
      <c r="F114" s="176">
        <v>-69325013</v>
      </c>
      <c r="G114" s="176">
        <v>0</v>
      </c>
      <c r="H114" s="176">
        <v>0</v>
      </c>
      <c r="I114" s="177"/>
      <c r="J114" s="174">
        <v>0</v>
      </c>
      <c r="K114" s="176" t="e">
        <v>#REF!</v>
      </c>
      <c r="L114" s="174">
        <v>0</v>
      </c>
    </row>
    <row r="115" spans="1:12">
      <c r="A115" s="181" t="s">
        <v>215</v>
      </c>
      <c r="C115" s="181"/>
      <c r="E115" s="203"/>
      <c r="F115" s="176">
        <v>1274998</v>
      </c>
      <c r="G115" s="176">
        <v>0</v>
      </c>
      <c r="H115" s="176">
        <v>0</v>
      </c>
      <c r="I115" s="177"/>
      <c r="J115" s="164">
        <v>0</v>
      </c>
      <c r="K115" s="204">
        <v>1</v>
      </c>
      <c r="L115" s="164">
        <v>0</v>
      </c>
    </row>
    <row r="116" spans="1:12">
      <c r="A116" s="159" t="s">
        <v>216</v>
      </c>
      <c r="E116" s="203"/>
      <c r="F116" s="176">
        <v>0</v>
      </c>
      <c r="G116" s="176">
        <v>0</v>
      </c>
      <c r="H116" s="176">
        <v>0</v>
      </c>
      <c r="I116" s="177"/>
      <c r="J116" s="174">
        <v>4618931391</v>
      </c>
      <c r="K116" s="176" t="e">
        <v>#REF!</v>
      </c>
      <c r="L116" s="174">
        <v>1774649150</v>
      </c>
    </row>
    <row r="117" spans="1:12">
      <c r="A117" s="159" t="s">
        <v>123</v>
      </c>
      <c r="E117" s="203"/>
      <c r="F117" s="176">
        <v>27328208</v>
      </c>
      <c r="G117" s="176">
        <v>0</v>
      </c>
      <c r="H117" s="176">
        <v>4803535</v>
      </c>
      <c r="I117" s="177"/>
      <c r="J117" s="174">
        <v>27456</v>
      </c>
      <c r="K117" s="176" t="e">
        <v>#REF!</v>
      </c>
      <c r="L117" s="174">
        <v>3567</v>
      </c>
    </row>
    <row r="118" spans="1:12">
      <c r="A118" s="159" t="s">
        <v>217</v>
      </c>
      <c r="E118" s="203"/>
      <c r="F118" s="176">
        <v>8171827449.4300003</v>
      </c>
      <c r="G118" s="176">
        <v>0</v>
      </c>
      <c r="H118" s="176">
        <v>0</v>
      </c>
      <c r="I118" s="177"/>
      <c r="J118" s="174">
        <v>1093312394.1099999</v>
      </c>
      <c r="K118" s="176" t="e">
        <v>#REF!</v>
      </c>
      <c r="L118" s="174">
        <v>0</v>
      </c>
    </row>
    <row r="119" spans="1:12">
      <c r="A119" s="159" t="s">
        <v>218</v>
      </c>
      <c r="E119" s="203"/>
      <c r="F119" s="176">
        <v>1519253429.7238879</v>
      </c>
      <c r="G119" s="176"/>
      <c r="H119" s="176">
        <v>0</v>
      </c>
      <c r="I119" s="177"/>
      <c r="J119" s="174">
        <v>96689280.469999999</v>
      </c>
      <c r="K119" s="176"/>
      <c r="L119" s="174">
        <v>0</v>
      </c>
    </row>
    <row r="120" spans="1:12">
      <c r="A120" s="159" t="s">
        <v>124</v>
      </c>
      <c r="E120" s="203"/>
      <c r="F120" s="176">
        <v>0</v>
      </c>
      <c r="G120" s="176">
        <v>0</v>
      </c>
      <c r="H120" s="176">
        <v>33500000</v>
      </c>
      <c r="I120" s="177"/>
      <c r="J120" s="174">
        <v>0</v>
      </c>
      <c r="K120" s="176" t="e">
        <v>#REF!</v>
      </c>
      <c r="L120" s="174">
        <v>33500000</v>
      </c>
    </row>
    <row r="121" spans="1:12">
      <c r="A121" s="159" t="s">
        <v>125</v>
      </c>
      <c r="D121" s="163">
        <v>12</v>
      </c>
      <c r="E121" s="203"/>
      <c r="F121" s="176">
        <v>-21717957</v>
      </c>
      <c r="G121" s="176">
        <v>0</v>
      </c>
      <c r="H121" s="176">
        <v>-33021661</v>
      </c>
      <c r="I121" s="177"/>
      <c r="J121" s="174">
        <v>0</v>
      </c>
      <c r="K121" s="176" t="e">
        <v>#REF!</v>
      </c>
      <c r="L121" s="174">
        <v>-695000</v>
      </c>
    </row>
    <row r="122" spans="1:12">
      <c r="A122" s="159" t="s">
        <v>126</v>
      </c>
      <c r="E122" s="203"/>
      <c r="F122" s="176">
        <v>2742466</v>
      </c>
      <c r="G122" s="176">
        <v>0</v>
      </c>
      <c r="H122" s="176">
        <v>124013178</v>
      </c>
      <c r="I122" s="177"/>
      <c r="J122" s="174">
        <v>2415364</v>
      </c>
      <c r="K122" s="176" t="e">
        <v>#REF!</v>
      </c>
      <c r="L122" s="174">
        <v>98373832</v>
      </c>
    </row>
    <row r="123" spans="1:12">
      <c r="A123" s="159" t="s">
        <v>127</v>
      </c>
      <c r="D123" s="163">
        <v>13</v>
      </c>
      <c r="E123" s="203"/>
      <c r="F123" s="179">
        <v>-245657181</v>
      </c>
      <c r="G123" s="176">
        <v>0</v>
      </c>
      <c r="H123" s="179">
        <v>-376454957</v>
      </c>
      <c r="I123" s="177"/>
      <c r="J123" s="179">
        <v>-16309161</v>
      </c>
      <c r="K123" s="176" t="e">
        <v>#REF!</v>
      </c>
      <c r="L123" s="179">
        <v>-37791402</v>
      </c>
    </row>
    <row r="124" spans="1:12">
      <c r="F124" s="165"/>
      <c r="H124" s="165"/>
      <c r="J124" s="165"/>
      <c r="L124" s="165"/>
    </row>
    <row r="125" spans="1:12">
      <c r="A125" s="173" t="s">
        <v>219</v>
      </c>
      <c r="F125" s="179">
        <v>-7785330103.8461113</v>
      </c>
      <c r="G125" s="205"/>
      <c r="H125" s="179">
        <v>795492103</v>
      </c>
      <c r="I125" s="177"/>
      <c r="J125" s="179">
        <v>-6553523006.4200001</v>
      </c>
      <c r="K125" s="177"/>
      <c r="L125" s="179">
        <v>1147006374</v>
      </c>
    </row>
    <row r="126" spans="1:12">
      <c r="D126" s="159"/>
      <c r="E126" s="203"/>
      <c r="F126" s="159"/>
      <c r="G126" s="166"/>
      <c r="H126" s="159"/>
      <c r="I126" s="166"/>
      <c r="J126" s="159"/>
      <c r="K126" s="166"/>
      <c r="L126" s="159"/>
    </row>
    <row r="127" spans="1:12">
      <c r="D127" s="159"/>
      <c r="E127" s="203"/>
      <c r="F127" s="159"/>
      <c r="G127" s="166"/>
      <c r="H127" s="159"/>
      <c r="I127" s="166"/>
      <c r="J127" s="159"/>
      <c r="K127" s="166"/>
      <c r="L127" s="159"/>
    </row>
    <row r="128" spans="1:12">
      <c r="D128" s="159"/>
      <c r="E128" s="203"/>
      <c r="F128" s="159"/>
      <c r="G128" s="166"/>
      <c r="H128" s="159"/>
      <c r="I128" s="166"/>
      <c r="J128" s="159"/>
      <c r="K128" s="166"/>
      <c r="L128" s="159"/>
    </row>
    <row r="129" spans="1:256">
      <c r="D129" s="159"/>
      <c r="E129" s="203"/>
      <c r="F129" s="159"/>
      <c r="G129" s="166"/>
      <c r="H129" s="159"/>
      <c r="I129" s="166"/>
      <c r="J129" s="159"/>
      <c r="K129" s="166"/>
      <c r="L129" s="159"/>
    </row>
    <row r="130" spans="1:256">
      <c r="D130" s="159"/>
      <c r="E130" s="203"/>
      <c r="F130" s="159"/>
      <c r="G130" s="166"/>
      <c r="H130" s="159"/>
      <c r="I130" s="166"/>
      <c r="J130" s="159"/>
      <c r="K130" s="166"/>
      <c r="L130" s="159"/>
    </row>
    <row r="131" spans="1:256">
      <c r="D131" s="159"/>
      <c r="E131" s="203"/>
      <c r="F131" s="159"/>
      <c r="G131" s="166"/>
      <c r="H131" s="159"/>
      <c r="I131" s="166"/>
      <c r="J131" s="159"/>
      <c r="K131" s="166"/>
      <c r="L131" s="159"/>
    </row>
    <row r="132" spans="1:256">
      <c r="D132" s="159"/>
      <c r="E132" s="203"/>
      <c r="F132" s="159"/>
      <c r="G132" s="166"/>
      <c r="H132" s="159"/>
      <c r="I132" s="166"/>
      <c r="J132" s="159"/>
      <c r="K132" s="166"/>
      <c r="L132" s="159"/>
    </row>
    <row r="133" spans="1:256">
      <c r="D133" s="159"/>
      <c r="E133" s="203"/>
      <c r="F133" s="159"/>
      <c r="G133" s="166"/>
      <c r="H133" s="159"/>
      <c r="I133" s="166"/>
      <c r="J133" s="159"/>
      <c r="K133" s="166"/>
      <c r="L133" s="159"/>
    </row>
    <row r="134" spans="1:256">
      <c r="D134" s="159"/>
      <c r="E134" s="203"/>
      <c r="F134" s="159"/>
      <c r="G134" s="166"/>
      <c r="H134" s="159"/>
      <c r="I134" s="166"/>
      <c r="J134" s="159"/>
      <c r="K134" s="166"/>
      <c r="L134" s="159"/>
    </row>
    <row r="135" spans="1:256">
      <c r="D135" s="159"/>
      <c r="E135" s="203"/>
      <c r="F135" s="159"/>
      <c r="G135" s="166"/>
      <c r="H135" s="159"/>
      <c r="I135" s="166"/>
      <c r="J135" s="159"/>
      <c r="K135" s="166"/>
      <c r="L135" s="159"/>
    </row>
    <row r="136" spans="1:256">
      <c r="D136" s="159"/>
      <c r="E136" s="203"/>
      <c r="F136" s="159"/>
      <c r="G136" s="166"/>
      <c r="H136" s="159"/>
      <c r="I136" s="166"/>
      <c r="J136" s="159"/>
      <c r="K136" s="166"/>
      <c r="L136" s="159"/>
    </row>
    <row r="137" spans="1:256">
      <c r="F137" s="206"/>
      <c r="H137" s="206"/>
      <c r="J137" s="206"/>
      <c r="L137" s="206"/>
    </row>
    <row r="138" spans="1:256" ht="21.95" customHeight="1">
      <c r="A138" s="185" t="s">
        <v>199</v>
      </c>
      <c r="B138" s="185"/>
      <c r="C138" s="185"/>
      <c r="D138" s="186"/>
      <c r="E138" s="185"/>
      <c r="F138" s="187"/>
      <c r="G138" s="188"/>
      <c r="H138" s="187"/>
      <c r="I138" s="188"/>
      <c r="J138" s="187"/>
      <c r="K138" s="188"/>
      <c r="L138" s="187"/>
    </row>
    <row r="139" spans="1:256">
      <c r="A139" s="155" t="s">
        <v>171</v>
      </c>
      <c r="B139" s="156"/>
      <c r="C139" s="156"/>
      <c r="D139" s="156"/>
      <c r="E139" s="156"/>
      <c r="F139" s="157"/>
      <c r="G139" s="158"/>
      <c r="H139" s="157"/>
      <c r="I139" s="158"/>
      <c r="J139" s="157"/>
      <c r="K139" s="158"/>
      <c r="L139" s="157"/>
    </row>
    <row r="140" spans="1:256">
      <c r="A140" s="155" t="s">
        <v>220</v>
      </c>
      <c r="B140" s="156"/>
      <c r="C140" s="156"/>
      <c r="D140" s="156"/>
      <c r="E140" s="156"/>
      <c r="F140" s="157"/>
      <c r="G140" s="158"/>
      <c r="H140" s="157"/>
      <c r="I140" s="158"/>
      <c r="J140" s="157"/>
      <c r="K140" s="158"/>
      <c r="L140" s="157"/>
    </row>
    <row r="141" spans="1:256">
      <c r="A141" s="160" t="s">
        <v>157</v>
      </c>
      <c r="B141" s="161"/>
      <c r="C141" s="161"/>
      <c r="D141" s="161"/>
      <c r="E141" s="161"/>
      <c r="F141" s="162"/>
      <c r="G141" s="162"/>
      <c r="H141" s="162"/>
      <c r="I141" s="162"/>
      <c r="J141" s="162"/>
      <c r="K141" s="162"/>
      <c r="L141" s="162"/>
    </row>
    <row r="142" spans="1:256">
      <c r="C142" s="159" t="s">
        <v>45</v>
      </c>
    </row>
    <row r="143" spans="1:256">
      <c r="A143" s="166"/>
      <c r="B143" s="166"/>
      <c r="C143" s="166"/>
      <c r="D143" s="167"/>
      <c r="E143" s="166"/>
      <c r="F143" s="623" t="s">
        <v>184</v>
      </c>
      <c r="G143" s="623"/>
      <c r="H143" s="623"/>
      <c r="I143" s="168"/>
      <c r="J143" s="623" t="s">
        <v>185</v>
      </c>
      <c r="K143" s="623"/>
      <c r="L143" s="623"/>
      <c r="M143" s="166"/>
      <c r="N143" s="166"/>
      <c r="O143" s="166"/>
      <c r="P143" s="166"/>
      <c r="Q143" s="166"/>
      <c r="R143" s="166"/>
      <c r="S143" s="166"/>
      <c r="T143" s="166"/>
      <c r="U143" s="166"/>
      <c r="V143" s="166"/>
      <c r="W143" s="166"/>
      <c r="X143" s="166"/>
      <c r="Y143" s="166"/>
      <c r="Z143" s="166"/>
      <c r="AA143" s="166"/>
      <c r="AB143" s="166"/>
      <c r="AC143" s="166"/>
      <c r="AD143" s="166"/>
      <c r="AE143" s="166"/>
      <c r="AF143" s="166"/>
      <c r="AG143" s="166"/>
      <c r="AH143" s="166"/>
      <c r="AI143" s="166"/>
      <c r="AJ143" s="166"/>
      <c r="AK143" s="166"/>
      <c r="AL143" s="166"/>
      <c r="AM143" s="166"/>
      <c r="AN143" s="166"/>
      <c r="AO143" s="166"/>
      <c r="AP143" s="166"/>
      <c r="AQ143" s="166"/>
      <c r="AR143" s="166"/>
      <c r="AS143" s="166"/>
      <c r="AT143" s="166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166"/>
      <c r="BF143" s="166"/>
      <c r="BG143" s="166"/>
      <c r="BH143" s="166"/>
      <c r="BI143" s="166"/>
      <c r="BJ143" s="166"/>
      <c r="BK143" s="166"/>
      <c r="BL143" s="166"/>
      <c r="BM143" s="166"/>
      <c r="BN143" s="166"/>
      <c r="BO143" s="166"/>
      <c r="BP143" s="166"/>
      <c r="BQ143" s="166"/>
      <c r="BR143" s="166"/>
      <c r="BS143" s="166"/>
      <c r="BT143" s="166"/>
      <c r="BU143" s="166"/>
      <c r="BV143" s="166"/>
      <c r="BW143" s="166"/>
      <c r="BX143" s="166"/>
      <c r="BY143" s="166"/>
      <c r="BZ143" s="166"/>
      <c r="CA143" s="166"/>
      <c r="CB143" s="166"/>
      <c r="CC143" s="166"/>
      <c r="CD143" s="166"/>
      <c r="CE143" s="166"/>
      <c r="CF143" s="166"/>
      <c r="CG143" s="166"/>
      <c r="CH143" s="166"/>
      <c r="CI143" s="166"/>
      <c r="CJ143" s="166"/>
      <c r="CK143" s="166"/>
      <c r="CL143" s="166"/>
      <c r="CM143" s="166"/>
      <c r="CN143" s="166"/>
      <c r="CO143" s="166"/>
      <c r="CP143" s="166"/>
      <c r="CQ143" s="166"/>
      <c r="CR143" s="166"/>
      <c r="CS143" s="166"/>
      <c r="CT143" s="166"/>
      <c r="CU143" s="166"/>
      <c r="CV143" s="166"/>
      <c r="CW143" s="166"/>
      <c r="CX143" s="166"/>
      <c r="CY143" s="166"/>
      <c r="CZ143" s="166"/>
      <c r="DA143" s="166"/>
      <c r="DB143" s="166"/>
      <c r="DC143" s="166"/>
      <c r="DD143" s="166"/>
      <c r="DE143" s="166"/>
      <c r="DF143" s="166"/>
      <c r="DG143" s="166"/>
      <c r="DH143" s="166"/>
      <c r="DI143" s="166"/>
      <c r="DJ143" s="166"/>
      <c r="DK143" s="166"/>
      <c r="DL143" s="166"/>
      <c r="DM143" s="166"/>
      <c r="DN143" s="166"/>
      <c r="DO143" s="166"/>
      <c r="DP143" s="166"/>
      <c r="DQ143" s="166"/>
      <c r="DR143" s="166"/>
      <c r="DS143" s="166"/>
      <c r="DT143" s="166"/>
      <c r="DU143" s="166"/>
      <c r="DV143" s="166"/>
      <c r="DW143" s="166"/>
      <c r="DX143" s="166"/>
      <c r="DY143" s="166"/>
      <c r="DZ143" s="166"/>
      <c r="EA143" s="166"/>
      <c r="EB143" s="166"/>
      <c r="EC143" s="166"/>
      <c r="ED143" s="166"/>
      <c r="EE143" s="166"/>
      <c r="EF143" s="166"/>
      <c r="EG143" s="166"/>
      <c r="EH143" s="166"/>
      <c r="EI143" s="166"/>
      <c r="EJ143" s="166"/>
      <c r="EK143" s="166"/>
      <c r="EL143" s="166"/>
      <c r="EM143" s="166"/>
      <c r="EN143" s="166"/>
      <c r="EO143" s="166"/>
      <c r="EP143" s="166"/>
      <c r="EQ143" s="166"/>
      <c r="ER143" s="166"/>
      <c r="ES143" s="166"/>
      <c r="ET143" s="166"/>
      <c r="EU143" s="166"/>
      <c r="EV143" s="166"/>
      <c r="EW143" s="166"/>
      <c r="EX143" s="166"/>
      <c r="EY143" s="166"/>
      <c r="EZ143" s="166"/>
      <c r="FA143" s="166"/>
      <c r="FB143" s="166"/>
      <c r="FC143" s="166"/>
      <c r="FD143" s="166"/>
      <c r="FE143" s="166"/>
      <c r="FF143" s="166"/>
      <c r="FG143" s="166"/>
      <c r="FH143" s="166"/>
      <c r="FI143" s="166"/>
      <c r="FJ143" s="166"/>
      <c r="FK143" s="166"/>
      <c r="FL143" s="166"/>
      <c r="FM143" s="166"/>
      <c r="FN143" s="166"/>
      <c r="FO143" s="166"/>
      <c r="FP143" s="166"/>
      <c r="FQ143" s="166"/>
      <c r="FR143" s="166"/>
      <c r="FS143" s="166"/>
      <c r="FT143" s="166"/>
      <c r="FU143" s="166"/>
      <c r="FV143" s="166"/>
      <c r="FW143" s="166"/>
      <c r="FX143" s="166"/>
      <c r="FY143" s="166"/>
      <c r="FZ143" s="166"/>
      <c r="GA143" s="166"/>
      <c r="GB143" s="166"/>
      <c r="GC143" s="166"/>
      <c r="GD143" s="166"/>
      <c r="GE143" s="166"/>
      <c r="GF143" s="166"/>
      <c r="GG143" s="166"/>
      <c r="GH143" s="166"/>
      <c r="GI143" s="166"/>
      <c r="GJ143" s="166"/>
      <c r="GK143" s="166"/>
      <c r="GL143" s="166"/>
      <c r="GM143" s="166"/>
      <c r="GN143" s="166"/>
      <c r="GO143" s="166"/>
      <c r="GP143" s="166"/>
      <c r="GQ143" s="166"/>
      <c r="GR143" s="166"/>
      <c r="GS143" s="166"/>
      <c r="GT143" s="166"/>
      <c r="GU143" s="166"/>
      <c r="GV143" s="166"/>
      <c r="GW143" s="166"/>
      <c r="GX143" s="166"/>
      <c r="GY143" s="166"/>
      <c r="GZ143" s="166"/>
      <c r="HA143" s="166"/>
      <c r="HB143" s="166"/>
      <c r="HC143" s="166"/>
      <c r="HD143" s="166"/>
      <c r="HE143" s="166"/>
      <c r="HF143" s="166"/>
      <c r="HG143" s="166"/>
      <c r="HH143" s="166"/>
      <c r="HI143" s="166"/>
      <c r="HJ143" s="166"/>
      <c r="HK143" s="166"/>
      <c r="HL143" s="166"/>
      <c r="HM143" s="166"/>
      <c r="HN143" s="166"/>
      <c r="HO143" s="166"/>
      <c r="HP143" s="166"/>
      <c r="HQ143" s="166"/>
      <c r="HR143" s="166"/>
      <c r="HS143" s="166"/>
      <c r="HT143" s="166"/>
      <c r="HU143" s="166"/>
      <c r="HV143" s="166"/>
      <c r="HW143" s="166"/>
      <c r="HX143" s="166"/>
      <c r="HY143" s="166"/>
      <c r="HZ143" s="166"/>
      <c r="IA143" s="166"/>
      <c r="IB143" s="166"/>
      <c r="IC143" s="166"/>
      <c r="ID143" s="166"/>
      <c r="IE143" s="166"/>
      <c r="IF143" s="166"/>
      <c r="IG143" s="166"/>
      <c r="IH143" s="166"/>
      <c r="II143" s="166"/>
      <c r="IJ143" s="166"/>
      <c r="IK143" s="166"/>
      <c r="IL143" s="166"/>
      <c r="IM143" s="166"/>
      <c r="IN143" s="166"/>
      <c r="IO143" s="166"/>
      <c r="IP143" s="166"/>
      <c r="IQ143" s="166"/>
      <c r="IR143" s="166"/>
      <c r="IS143" s="166"/>
      <c r="IT143" s="166"/>
      <c r="IU143" s="166"/>
      <c r="IV143" s="166"/>
    </row>
    <row r="144" spans="1:256">
      <c r="A144" s="166"/>
      <c r="B144" s="166"/>
      <c r="C144" s="166"/>
      <c r="D144" s="167"/>
      <c r="E144" s="166"/>
      <c r="F144" s="169" t="s">
        <v>158</v>
      </c>
      <c r="G144" s="170"/>
      <c r="H144" s="169" t="s">
        <v>1</v>
      </c>
      <c r="I144" s="170"/>
      <c r="J144" s="169" t="s">
        <v>158</v>
      </c>
      <c r="K144" s="170"/>
      <c r="L144" s="169" t="s">
        <v>1</v>
      </c>
      <c r="M144" s="166"/>
      <c r="N144" s="166"/>
      <c r="O144" s="166"/>
      <c r="P144" s="166"/>
      <c r="Q144" s="166"/>
      <c r="R144" s="166"/>
      <c r="S144" s="166"/>
      <c r="T144" s="166"/>
      <c r="U144" s="166"/>
      <c r="V144" s="166"/>
      <c r="W144" s="166"/>
      <c r="X144" s="166"/>
      <c r="Y144" s="166"/>
      <c r="Z144" s="166"/>
      <c r="AA144" s="166"/>
      <c r="AB144" s="166"/>
      <c r="AC144" s="166"/>
      <c r="AD144" s="166"/>
      <c r="AE144" s="166"/>
      <c r="AF144" s="166"/>
      <c r="AG144" s="166"/>
      <c r="AH144" s="166"/>
      <c r="AI144" s="166"/>
      <c r="AJ144" s="166"/>
      <c r="AK144" s="166"/>
      <c r="AL144" s="166"/>
      <c r="AM144" s="166"/>
      <c r="AN144" s="166"/>
      <c r="AO144" s="166"/>
      <c r="AP144" s="166"/>
      <c r="AQ144" s="166"/>
      <c r="AR144" s="166"/>
      <c r="AS144" s="166"/>
      <c r="AT144" s="166"/>
      <c r="AU144" s="166"/>
      <c r="AV144" s="166"/>
      <c r="AW144" s="166"/>
      <c r="AX144" s="166"/>
      <c r="AY144" s="166"/>
      <c r="AZ144" s="166"/>
      <c r="BA144" s="166"/>
      <c r="BB144" s="166"/>
      <c r="BC144" s="166"/>
      <c r="BD144" s="166"/>
      <c r="BE144" s="166"/>
      <c r="BF144" s="166"/>
      <c r="BG144" s="166"/>
      <c r="BH144" s="166"/>
      <c r="BI144" s="166"/>
      <c r="BJ144" s="166"/>
      <c r="BK144" s="166"/>
      <c r="BL144" s="166"/>
      <c r="BM144" s="166"/>
      <c r="BN144" s="166"/>
      <c r="BO144" s="166"/>
      <c r="BP144" s="166"/>
      <c r="BQ144" s="166"/>
      <c r="BR144" s="166"/>
      <c r="BS144" s="166"/>
      <c r="BT144" s="166"/>
      <c r="BU144" s="166"/>
      <c r="BV144" s="166"/>
      <c r="BW144" s="166"/>
      <c r="BX144" s="166"/>
      <c r="BY144" s="166"/>
      <c r="BZ144" s="166"/>
      <c r="CA144" s="166"/>
      <c r="CB144" s="166"/>
      <c r="CC144" s="166"/>
      <c r="CD144" s="166"/>
      <c r="CE144" s="166"/>
      <c r="CF144" s="166"/>
      <c r="CG144" s="166"/>
      <c r="CH144" s="166"/>
      <c r="CI144" s="166"/>
      <c r="CJ144" s="166"/>
      <c r="CK144" s="166"/>
      <c r="CL144" s="166"/>
      <c r="CM144" s="166"/>
      <c r="CN144" s="166"/>
      <c r="CO144" s="166"/>
      <c r="CP144" s="166"/>
      <c r="CQ144" s="166"/>
      <c r="CR144" s="166"/>
      <c r="CS144" s="166"/>
      <c r="CT144" s="166"/>
      <c r="CU144" s="166"/>
      <c r="CV144" s="166"/>
      <c r="CW144" s="166"/>
      <c r="CX144" s="166"/>
      <c r="CY144" s="166"/>
      <c r="CZ144" s="166"/>
      <c r="DA144" s="166"/>
      <c r="DB144" s="166"/>
      <c r="DC144" s="166"/>
      <c r="DD144" s="166"/>
      <c r="DE144" s="166"/>
      <c r="DF144" s="166"/>
      <c r="DG144" s="166"/>
      <c r="DH144" s="166"/>
      <c r="DI144" s="166"/>
      <c r="DJ144" s="166"/>
      <c r="DK144" s="166"/>
      <c r="DL144" s="166"/>
      <c r="DM144" s="166"/>
      <c r="DN144" s="166"/>
      <c r="DO144" s="166"/>
      <c r="DP144" s="166"/>
      <c r="DQ144" s="166"/>
      <c r="DR144" s="166"/>
      <c r="DS144" s="166"/>
      <c r="DT144" s="166"/>
      <c r="DU144" s="166"/>
      <c r="DV144" s="166"/>
      <c r="DW144" s="166"/>
      <c r="DX144" s="166"/>
      <c r="DY144" s="166"/>
      <c r="DZ144" s="166"/>
      <c r="EA144" s="166"/>
      <c r="EB144" s="166"/>
      <c r="EC144" s="166"/>
      <c r="ED144" s="166"/>
      <c r="EE144" s="166"/>
      <c r="EF144" s="166"/>
      <c r="EG144" s="166"/>
      <c r="EH144" s="166"/>
      <c r="EI144" s="166"/>
      <c r="EJ144" s="166"/>
      <c r="EK144" s="166"/>
      <c r="EL144" s="166"/>
      <c r="EM144" s="166"/>
      <c r="EN144" s="166"/>
      <c r="EO144" s="166"/>
      <c r="EP144" s="166"/>
      <c r="EQ144" s="166"/>
      <c r="ER144" s="166"/>
      <c r="ES144" s="166"/>
      <c r="ET144" s="166"/>
      <c r="EU144" s="166"/>
      <c r="EV144" s="166"/>
      <c r="EW144" s="166"/>
      <c r="EX144" s="166"/>
      <c r="EY144" s="166"/>
      <c r="EZ144" s="166"/>
      <c r="FA144" s="166"/>
      <c r="FB144" s="166"/>
      <c r="FC144" s="166"/>
      <c r="FD144" s="166"/>
      <c r="FE144" s="166"/>
      <c r="FF144" s="166"/>
      <c r="FG144" s="166"/>
      <c r="FH144" s="166"/>
      <c r="FI144" s="166"/>
      <c r="FJ144" s="166"/>
      <c r="FK144" s="166"/>
      <c r="FL144" s="166"/>
      <c r="FM144" s="166"/>
      <c r="FN144" s="166"/>
      <c r="FO144" s="166"/>
      <c r="FP144" s="166"/>
      <c r="FQ144" s="166"/>
      <c r="FR144" s="166"/>
      <c r="FS144" s="166"/>
      <c r="FT144" s="166"/>
      <c r="FU144" s="166"/>
      <c r="FV144" s="166"/>
      <c r="FW144" s="166"/>
      <c r="FX144" s="166"/>
      <c r="FY144" s="166"/>
      <c r="FZ144" s="166"/>
      <c r="GA144" s="166"/>
      <c r="GB144" s="166"/>
      <c r="GC144" s="166"/>
      <c r="GD144" s="166"/>
      <c r="GE144" s="166"/>
      <c r="GF144" s="166"/>
      <c r="GG144" s="166"/>
      <c r="GH144" s="166"/>
      <c r="GI144" s="166"/>
      <c r="GJ144" s="166"/>
      <c r="GK144" s="166"/>
      <c r="GL144" s="166"/>
      <c r="GM144" s="166"/>
      <c r="GN144" s="166"/>
      <c r="GO144" s="166"/>
      <c r="GP144" s="166"/>
      <c r="GQ144" s="166"/>
      <c r="GR144" s="166"/>
      <c r="GS144" s="166"/>
      <c r="GT144" s="166"/>
      <c r="GU144" s="166"/>
      <c r="GV144" s="166"/>
      <c r="GW144" s="166"/>
      <c r="GX144" s="166"/>
      <c r="GY144" s="166"/>
      <c r="GZ144" s="166"/>
      <c r="HA144" s="166"/>
      <c r="HB144" s="166"/>
      <c r="HC144" s="166"/>
      <c r="HD144" s="166"/>
      <c r="HE144" s="166"/>
      <c r="HF144" s="166"/>
      <c r="HG144" s="166"/>
      <c r="HH144" s="166"/>
      <c r="HI144" s="166"/>
      <c r="HJ144" s="166"/>
      <c r="HK144" s="166"/>
      <c r="HL144" s="166"/>
      <c r="HM144" s="166"/>
      <c r="HN144" s="166"/>
      <c r="HO144" s="166"/>
      <c r="HP144" s="166"/>
      <c r="HQ144" s="166"/>
      <c r="HR144" s="166"/>
      <c r="HS144" s="166"/>
      <c r="HT144" s="166"/>
      <c r="HU144" s="166"/>
      <c r="HV144" s="166"/>
      <c r="HW144" s="166"/>
      <c r="HX144" s="166"/>
      <c r="HY144" s="166"/>
      <c r="HZ144" s="166"/>
      <c r="IA144" s="166"/>
      <c r="IB144" s="166"/>
      <c r="IC144" s="166"/>
      <c r="ID144" s="166"/>
      <c r="IE144" s="166"/>
      <c r="IF144" s="166"/>
      <c r="IG144" s="166"/>
      <c r="IH144" s="166"/>
      <c r="II144" s="166"/>
      <c r="IJ144" s="166"/>
      <c r="IK144" s="166"/>
      <c r="IL144" s="166"/>
      <c r="IM144" s="166"/>
      <c r="IN144" s="166"/>
      <c r="IO144" s="166"/>
      <c r="IP144" s="166"/>
      <c r="IQ144" s="166"/>
      <c r="IR144" s="166"/>
      <c r="IS144" s="166"/>
      <c r="IT144" s="166"/>
      <c r="IU144" s="166"/>
      <c r="IV144" s="166"/>
    </row>
    <row r="145" spans="1:16">
      <c r="D145" s="171" t="s">
        <v>2</v>
      </c>
      <c r="F145" s="172" t="s">
        <v>3</v>
      </c>
      <c r="G145" s="170"/>
      <c r="H145" s="172" t="s">
        <v>3</v>
      </c>
      <c r="I145" s="170"/>
      <c r="J145" s="172" t="s">
        <v>3</v>
      </c>
      <c r="K145" s="170"/>
      <c r="L145" s="172" t="s">
        <v>3</v>
      </c>
    </row>
    <row r="146" spans="1:16">
      <c r="D146" s="167"/>
      <c r="F146" s="165"/>
      <c r="H146" s="165"/>
      <c r="J146" s="165"/>
      <c r="L146" s="165"/>
    </row>
    <row r="147" spans="1:16">
      <c r="A147" s="173" t="s">
        <v>129</v>
      </c>
      <c r="E147" s="203"/>
      <c r="F147" s="174"/>
      <c r="G147" s="204"/>
      <c r="H147" s="174"/>
      <c r="I147" s="204"/>
      <c r="J147" s="174"/>
      <c r="K147" s="176"/>
      <c r="L147" s="174"/>
    </row>
    <row r="148" spans="1:16">
      <c r="A148" s="159" t="s">
        <v>221</v>
      </c>
      <c r="E148" s="203"/>
      <c r="F148" s="176">
        <v>18034553243</v>
      </c>
      <c r="G148" s="176">
        <v>0</v>
      </c>
      <c r="H148" s="176">
        <v>0</v>
      </c>
      <c r="I148" s="204"/>
      <c r="J148" s="174">
        <v>18034553243</v>
      </c>
      <c r="K148" s="176" t="e">
        <v>#REF!</v>
      </c>
      <c r="L148" s="174">
        <v>0</v>
      </c>
    </row>
    <row r="149" spans="1:16">
      <c r="A149" s="159" t="s">
        <v>130</v>
      </c>
      <c r="E149" s="203"/>
      <c r="F149" s="176">
        <v>-15218657818</v>
      </c>
      <c r="G149" s="176">
        <v>0</v>
      </c>
      <c r="H149" s="176">
        <v>-300000000</v>
      </c>
      <c r="I149" s="177"/>
      <c r="J149" s="174">
        <v>-15218657818</v>
      </c>
      <c r="K149" s="176" t="e">
        <v>#REF!</v>
      </c>
      <c r="L149" s="174">
        <v>-300000000</v>
      </c>
    </row>
    <row r="150" spans="1:16">
      <c r="A150" s="159" t="s">
        <v>222</v>
      </c>
      <c r="E150" s="203"/>
      <c r="F150" s="176">
        <v>0</v>
      </c>
      <c r="G150" s="176">
        <v>0</v>
      </c>
      <c r="H150" s="176">
        <v>0</v>
      </c>
      <c r="I150" s="177"/>
      <c r="J150" s="174">
        <v>0</v>
      </c>
      <c r="K150" s="176" t="e">
        <v>#REF!</v>
      </c>
      <c r="L150" s="174">
        <v>0</v>
      </c>
    </row>
    <row r="151" spans="1:16">
      <c r="A151" s="159" t="s">
        <v>131</v>
      </c>
      <c r="E151" s="203"/>
      <c r="F151" s="176">
        <v>0</v>
      </c>
      <c r="G151" s="176">
        <v>0</v>
      </c>
      <c r="H151" s="176">
        <v>2500000000</v>
      </c>
      <c r="I151" s="177"/>
      <c r="J151" s="174">
        <v>0</v>
      </c>
      <c r="K151" s="176" t="e">
        <v>#REF!</v>
      </c>
      <c r="L151" s="174">
        <v>2500000000</v>
      </c>
    </row>
    <row r="152" spans="1:16">
      <c r="A152" s="159" t="s">
        <v>132</v>
      </c>
      <c r="E152" s="203"/>
      <c r="F152" s="176">
        <v>-1500000000</v>
      </c>
      <c r="G152" s="176">
        <v>0</v>
      </c>
      <c r="H152" s="176">
        <v>-1500000000</v>
      </c>
      <c r="I152" s="177"/>
      <c r="J152" s="174">
        <v>-1500000000</v>
      </c>
      <c r="K152" s="176" t="e">
        <v>#REF!</v>
      </c>
      <c r="L152" s="174">
        <v>-1500000000</v>
      </c>
    </row>
    <row r="153" spans="1:16">
      <c r="A153" s="159" t="s">
        <v>133</v>
      </c>
      <c r="E153" s="203"/>
      <c r="F153" s="176">
        <v>0</v>
      </c>
      <c r="G153" s="176">
        <v>0</v>
      </c>
      <c r="H153" s="176">
        <v>-11235000</v>
      </c>
      <c r="I153" s="177"/>
      <c r="J153" s="174">
        <v>0</v>
      </c>
      <c r="K153" s="176" t="e">
        <v>#REF!</v>
      </c>
      <c r="L153" s="174">
        <v>-11235000</v>
      </c>
    </row>
    <row r="154" spans="1:16">
      <c r="A154" s="159" t="s">
        <v>223</v>
      </c>
      <c r="E154" s="203"/>
      <c r="F154" s="176">
        <v>0</v>
      </c>
      <c r="G154" s="176">
        <v>0</v>
      </c>
      <c r="H154" s="176">
        <v>0</v>
      </c>
      <c r="I154" s="177"/>
      <c r="J154" s="174">
        <v>-4603957766</v>
      </c>
      <c r="K154" s="176" t="e">
        <v>#REF!</v>
      </c>
      <c r="L154" s="174">
        <v>0</v>
      </c>
      <c r="O154" s="180"/>
      <c r="P154" s="207"/>
    </row>
    <row r="155" spans="1:16">
      <c r="A155" s="159" t="s">
        <v>224</v>
      </c>
      <c r="E155" s="203"/>
      <c r="F155" s="159"/>
      <c r="G155" s="159"/>
      <c r="H155" s="159"/>
      <c r="I155" s="177"/>
      <c r="J155" s="174">
        <v>12171865440</v>
      </c>
      <c r="K155" s="176" t="e">
        <v>#REF!</v>
      </c>
      <c r="L155" s="174">
        <v>489908990</v>
      </c>
      <c r="O155" s="180"/>
      <c r="P155" s="207"/>
    </row>
    <row r="156" spans="1:16">
      <c r="A156" s="159" t="s">
        <v>225</v>
      </c>
      <c r="E156" s="203"/>
      <c r="F156" s="176">
        <v>0</v>
      </c>
      <c r="G156" s="176">
        <v>0</v>
      </c>
      <c r="H156" s="176">
        <v>0</v>
      </c>
      <c r="I156" s="177"/>
      <c r="J156" s="174">
        <v>39222953</v>
      </c>
      <c r="K156" s="176">
        <v>1</v>
      </c>
      <c r="L156" s="174">
        <v>-75321787</v>
      </c>
    </row>
    <row r="157" spans="1:16">
      <c r="A157" s="159" t="s">
        <v>134</v>
      </c>
      <c r="E157" s="203"/>
      <c r="F157" s="176">
        <v>0</v>
      </c>
      <c r="G157" s="176">
        <v>0</v>
      </c>
      <c r="H157" s="176">
        <v>0</v>
      </c>
      <c r="I157" s="177"/>
      <c r="J157" s="174">
        <v>-42000</v>
      </c>
      <c r="K157" s="176" t="e">
        <v>#REF!</v>
      </c>
      <c r="L157" s="174">
        <v>-106507</v>
      </c>
    </row>
    <row r="158" spans="1:16">
      <c r="A158" s="159" t="s">
        <v>135</v>
      </c>
      <c r="E158" s="203"/>
      <c r="F158" s="176">
        <v>-40000000</v>
      </c>
      <c r="G158" s="176">
        <v>0</v>
      </c>
      <c r="H158" s="176">
        <v>-222500000</v>
      </c>
      <c r="I158" s="177"/>
      <c r="J158" s="174">
        <v>0</v>
      </c>
      <c r="K158" s="176" t="e">
        <v>#REF!</v>
      </c>
      <c r="L158" s="174">
        <v>-262500000</v>
      </c>
    </row>
    <row r="159" spans="1:16">
      <c r="A159" s="159" t="s">
        <v>226</v>
      </c>
      <c r="D159" s="163">
        <v>15</v>
      </c>
      <c r="E159" s="203"/>
      <c r="F159" s="176">
        <v>10894010000</v>
      </c>
      <c r="G159" s="176">
        <v>0</v>
      </c>
      <c r="H159" s="176">
        <v>0</v>
      </c>
      <c r="I159" s="177"/>
      <c r="J159" s="174">
        <v>500000000</v>
      </c>
      <c r="K159" s="176" t="e">
        <v>#REF!</v>
      </c>
      <c r="L159" s="174">
        <v>0</v>
      </c>
    </row>
    <row r="160" spans="1:16">
      <c r="A160" s="159" t="s">
        <v>136</v>
      </c>
      <c r="D160" s="163">
        <v>15</v>
      </c>
      <c r="E160" s="203"/>
      <c r="F160" s="176">
        <v>-1507993920</v>
      </c>
      <c r="G160" s="176">
        <v>0</v>
      </c>
      <c r="H160" s="176">
        <v>-1057536902</v>
      </c>
      <c r="I160" s="177"/>
      <c r="J160" s="174">
        <v>-1350118920</v>
      </c>
      <c r="K160" s="176" t="e">
        <v>#REF!</v>
      </c>
      <c r="L160" s="174">
        <v>-890786902</v>
      </c>
    </row>
    <row r="161" spans="1:14">
      <c r="A161" s="159" t="s">
        <v>91</v>
      </c>
      <c r="D161" s="208"/>
      <c r="E161" s="203"/>
      <c r="F161" s="176">
        <v>-1011901365</v>
      </c>
      <c r="G161" s="176">
        <v>0</v>
      </c>
      <c r="H161" s="176">
        <v>-4294958584</v>
      </c>
      <c r="I161" s="177"/>
      <c r="J161" s="174">
        <v>-1011901544</v>
      </c>
      <c r="K161" s="176" t="e">
        <v>#REF!</v>
      </c>
      <c r="L161" s="174">
        <v>-4294958584</v>
      </c>
    </row>
    <row r="162" spans="1:14">
      <c r="A162" s="159" t="s">
        <v>138</v>
      </c>
      <c r="D162" s="202"/>
      <c r="E162" s="203"/>
      <c r="F162" s="176">
        <v>-360000726</v>
      </c>
      <c r="G162" s="176">
        <v>0</v>
      </c>
      <c r="H162" s="176">
        <v>-40000946</v>
      </c>
      <c r="I162" s="177"/>
      <c r="J162" s="174">
        <v>0</v>
      </c>
      <c r="K162" s="176" t="e">
        <v>#REF!</v>
      </c>
      <c r="L162" s="174">
        <v>0</v>
      </c>
    </row>
    <row r="163" spans="1:14">
      <c r="A163" s="181" t="s">
        <v>137</v>
      </c>
      <c r="E163" s="203"/>
      <c r="F163" s="179">
        <v>-20</v>
      </c>
      <c r="G163" s="176">
        <v>0</v>
      </c>
      <c r="H163" s="179">
        <v>-1183</v>
      </c>
      <c r="I163" s="177"/>
      <c r="J163" s="179">
        <v>0</v>
      </c>
      <c r="K163" s="176" t="e">
        <v>#REF!</v>
      </c>
      <c r="L163" s="179">
        <v>0</v>
      </c>
    </row>
    <row r="164" spans="1:14">
      <c r="D164" s="202"/>
      <c r="E164" s="203"/>
      <c r="F164" s="176"/>
      <c r="G164" s="205"/>
      <c r="H164" s="176"/>
      <c r="I164" s="205"/>
      <c r="J164" s="176"/>
      <c r="K164" s="205"/>
      <c r="L164" s="176"/>
    </row>
    <row r="165" spans="1:14">
      <c r="A165" s="173" t="s">
        <v>227</v>
      </c>
      <c r="E165" s="203"/>
      <c r="F165" s="179">
        <v>9290009394</v>
      </c>
      <c r="G165" s="177"/>
      <c r="H165" s="179">
        <v>-4926232615</v>
      </c>
      <c r="I165" s="177"/>
      <c r="J165" s="179">
        <v>7060963588</v>
      </c>
      <c r="K165" s="177"/>
      <c r="L165" s="179">
        <v>-4344999790</v>
      </c>
    </row>
    <row r="166" spans="1:14">
      <c r="E166" s="203"/>
      <c r="G166" s="205"/>
      <c r="I166" s="205"/>
      <c r="J166" s="174"/>
      <c r="K166" s="205"/>
      <c r="L166" s="174"/>
    </row>
    <row r="167" spans="1:14">
      <c r="A167" s="159" t="s">
        <v>228</v>
      </c>
      <c r="F167" s="179">
        <v>-74595</v>
      </c>
      <c r="G167" s="176">
        <v>0</v>
      </c>
      <c r="H167" s="179">
        <v>-769628</v>
      </c>
      <c r="I167" s="177"/>
      <c r="J167" s="179">
        <v>0</v>
      </c>
      <c r="K167" s="176" t="e">
        <v>#REF!</v>
      </c>
      <c r="L167" s="179">
        <v>0</v>
      </c>
    </row>
    <row r="168" spans="1:14">
      <c r="D168" s="209"/>
      <c r="E168" s="207"/>
      <c r="F168" s="174"/>
      <c r="G168" s="176"/>
      <c r="H168" s="174"/>
      <c r="I168" s="176"/>
      <c r="J168" s="174"/>
      <c r="K168" s="176"/>
      <c r="L168" s="174"/>
    </row>
    <row r="169" spans="1:14">
      <c r="A169" s="173" t="s">
        <v>139</v>
      </c>
      <c r="E169" s="203"/>
      <c r="F169" s="174">
        <v>928072068.18388867</v>
      </c>
      <c r="G169" s="177"/>
      <c r="H169" s="174">
        <v>-611800648</v>
      </c>
      <c r="I169" s="177"/>
      <c r="J169" s="174">
        <v>-248372184.42000008</v>
      </c>
      <c r="K169" s="177"/>
      <c r="L169" s="174">
        <v>-616928990.68000031</v>
      </c>
    </row>
    <row r="170" spans="1:14">
      <c r="A170" s="159" t="s">
        <v>140</v>
      </c>
      <c r="E170" s="203"/>
      <c r="F170" s="179">
        <v>1475613992</v>
      </c>
      <c r="G170" s="176">
        <v>0</v>
      </c>
      <c r="H170" s="179">
        <v>2087414640</v>
      </c>
      <c r="I170" s="177"/>
      <c r="J170" s="179">
        <v>996449205</v>
      </c>
      <c r="K170" s="176" t="e">
        <v>#REF!</v>
      </c>
      <c r="L170" s="179">
        <v>1613378196</v>
      </c>
    </row>
    <row r="171" spans="1:14">
      <c r="D171" s="208"/>
      <c r="E171" s="203"/>
      <c r="F171" s="176"/>
      <c r="G171" s="177"/>
      <c r="H171" s="176"/>
      <c r="I171" s="177"/>
      <c r="J171" s="176"/>
      <c r="K171" s="177"/>
      <c r="L171" s="176"/>
    </row>
    <row r="172" spans="1:14" ht="18.75" thickBot="1">
      <c r="A172" s="173" t="s">
        <v>141</v>
      </c>
      <c r="D172" s="208"/>
      <c r="E172" s="203"/>
      <c r="F172" s="210">
        <v>2403686060.1838884</v>
      </c>
      <c r="G172" s="177"/>
      <c r="H172" s="210">
        <v>1475613992</v>
      </c>
      <c r="I172" s="177"/>
      <c r="J172" s="210">
        <v>748077020.57999992</v>
      </c>
      <c r="K172" s="177"/>
      <c r="L172" s="210">
        <v>996449205.31999969</v>
      </c>
      <c r="N172" s="178"/>
    </row>
    <row r="173" spans="1:14" ht="18.75" thickTop="1">
      <c r="D173" s="209"/>
      <c r="E173" s="207"/>
      <c r="F173" s="211">
        <v>0.18388843536376953</v>
      </c>
      <c r="G173" s="212"/>
      <c r="H173" s="211">
        <v>0</v>
      </c>
      <c r="I173" s="212"/>
      <c r="J173" s="211">
        <v>-0.42000007629394531</v>
      </c>
      <c r="K173" s="212"/>
      <c r="L173" s="211">
        <v>0</v>
      </c>
    </row>
    <row r="174" spans="1:14">
      <c r="D174" s="159"/>
      <c r="E174" s="203"/>
      <c r="F174" s="159"/>
      <c r="G174" s="166"/>
      <c r="H174" s="159"/>
      <c r="I174" s="166"/>
      <c r="J174" s="159"/>
      <c r="K174" s="166"/>
      <c r="L174" s="159"/>
    </row>
    <row r="175" spans="1:14">
      <c r="D175" s="159"/>
      <c r="E175" s="203"/>
      <c r="F175" s="159"/>
      <c r="G175" s="166"/>
      <c r="H175" s="159"/>
      <c r="I175" s="166"/>
      <c r="J175" s="159"/>
      <c r="K175" s="166"/>
      <c r="L175" s="159"/>
    </row>
    <row r="176" spans="1:14">
      <c r="D176" s="159"/>
      <c r="E176" s="203"/>
      <c r="F176" s="159"/>
      <c r="G176" s="166"/>
      <c r="H176" s="159"/>
      <c r="I176" s="166"/>
      <c r="J176" s="159"/>
      <c r="K176" s="166"/>
      <c r="L176" s="159"/>
    </row>
    <row r="177" spans="1:256">
      <c r="F177" s="206"/>
      <c r="H177" s="206"/>
      <c r="J177" s="206"/>
      <c r="L177" s="206"/>
    </row>
    <row r="178" spans="1:256">
      <c r="F178" s="206"/>
      <c r="H178" s="206"/>
      <c r="J178" s="206"/>
      <c r="L178" s="206"/>
    </row>
    <row r="179" spans="1:256">
      <c r="F179" s="206"/>
      <c r="H179" s="206"/>
      <c r="J179" s="206"/>
      <c r="L179" s="206"/>
    </row>
    <row r="180" spans="1:256">
      <c r="F180" s="206"/>
      <c r="H180" s="206"/>
      <c r="J180" s="206"/>
      <c r="L180" s="206"/>
    </row>
    <row r="181" spans="1:256">
      <c r="F181" s="206"/>
      <c r="H181" s="206"/>
      <c r="J181" s="206"/>
      <c r="L181" s="206"/>
    </row>
    <row r="182" spans="1:256">
      <c r="F182" s="206"/>
      <c r="H182" s="206"/>
      <c r="J182" s="206"/>
      <c r="L182" s="206"/>
    </row>
    <row r="183" spans="1:256">
      <c r="F183" s="206"/>
      <c r="H183" s="206"/>
      <c r="J183" s="206"/>
      <c r="L183" s="206"/>
    </row>
    <row r="184" spans="1:256" ht="21.95" customHeight="1">
      <c r="A184" s="185" t="s">
        <v>199</v>
      </c>
      <c r="B184" s="185"/>
      <c r="C184" s="185"/>
      <c r="D184" s="186"/>
      <c r="E184" s="185"/>
      <c r="F184" s="187"/>
      <c r="G184" s="188"/>
      <c r="H184" s="187"/>
      <c r="I184" s="188"/>
      <c r="J184" s="187"/>
      <c r="K184" s="188"/>
      <c r="L184" s="187"/>
    </row>
    <row r="185" spans="1:256">
      <c r="A185" s="155" t="s">
        <v>171</v>
      </c>
      <c r="B185" s="156"/>
      <c r="C185" s="156"/>
      <c r="D185" s="156"/>
      <c r="E185" s="156"/>
      <c r="F185" s="157"/>
      <c r="G185" s="158"/>
      <c r="H185" s="157"/>
      <c r="I185" s="158"/>
      <c r="J185" s="157"/>
      <c r="K185" s="158"/>
      <c r="L185" s="157"/>
    </row>
    <row r="186" spans="1:256">
      <c r="A186" s="155" t="s">
        <v>220</v>
      </c>
      <c r="B186" s="156"/>
      <c r="C186" s="156"/>
      <c r="D186" s="156"/>
      <c r="E186" s="156"/>
      <c r="F186" s="157"/>
      <c r="G186" s="158"/>
      <c r="H186" s="157"/>
      <c r="I186" s="158"/>
      <c r="J186" s="157"/>
      <c r="K186" s="158"/>
      <c r="L186" s="157"/>
    </row>
    <row r="187" spans="1:256">
      <c r="A187" s="160" t="s">
        <v>157</v>
      </c>
      <c r="B187" s="161"/>
      <c r="C187" s="161"/>
      <c r="D187" s="161"/>
      <c r="E187" s="161"/>
      <c r="F187" s="162"/>
      <c r="G187" s="162"/>
      <c r="H187" s="162"/>
      <c r="I187" s="162"/>
      <c r="J187" s="162"/>
      <c r="K187" s="162"/>
      <c r="L187" s="162"/>
    </row>
    <row r="188" spans="1:256">
      <c r="C188" s="159" t="s">
        <v>45</v>
      </c>
    </row>
    <row r="189" spans="1:256">
      <c r="A189" s="166"/>
      <c r="B189" s="166"/>
      <c r="C189" s="166"/>
      <c r="D189" s="167"/>
      <c r="E189" s="166"/>
      <c r="F189" s="623" t="s">
        <v>184</v>
      </c>
      <c r="G189" s="623"/>
      <c r="H189" s="623"/>
      <c r="I189" s="168"/>
      <c r="J189" s="623" t="s">
        <v>185</v>
      </c>
      <c r="K189" s="623"/>
      <c r="L189" s="623"/>
      <c r="M189" s="166"/>
      <c r="N189" s="166"/>
      <c r="O189" s="166"/>
      <c r="P189" s="166"/>
      <c r="Q189" s="166"/>
      <c r="R189" s="166"/>
      <c r="S189" s="166"/>
      <c r="T189" s="166"/>
      <c r="U189" s="166"/>
      <c r="V189" s="166"/>
      <c r="W189" s="166"/>
      <c r="X189" s="166"/>
      <c r="Y189" s="166"/>
      <c r="Z189" s="166"/>
      <c r="AA189" s="166"/>
      <c r="AB189" s="166"/>
      <c r="AC189" s="166"/>
      <c r="AD189" s="166"/>
      <c r="AE189" s="166"/>
      <c r="AF189" s="166"/>
      <c r="AG189" s="166"/>
      <c r="AH189" s="166"/>
      <c r="AI189" s="166"/>
      <c r="AJ189" s="166"/>
      <c r="AK189" s="166"/>
      <c r="AL189" s="166"/>
      <c r="AM189" s="166"/>
      <c r="AN189" s="166"/>
      <c r="AO189" s="166"/>
      <c r="AP189" s="166"/>
      <c r="AQ189" s="166"/>
      <c r="AR189" s="166"/>
      <c r="AS189" s="166"/>
      <c r="AT189" s="166"/>
      <c r="AU189" s="166"/>
      <c r="AV189" s="166"/>
      <c r="AW189" s="166"/>
      <c r="AX189" s="166"/>
      <c r="AY189" s="166"/>
      <c r="AZ189" s="166"/>
      <c r="BA189" s="166"/>
      <c r="BB189" s="166"/>
      <c r="BC189" s="166"/>
      <c r="BD189" s="166"/>
      <c r="BE189" s="166"/>
      <c r="BF189" s="166"/>
      <c r="BG189" s="166"/>
      <c r="BH189" s="166"/>
      <c r="BI189" s="166"/>
      <c r="BJ189" s="166"/>
      <c r="BK189" s="166"/>
      <c r="BL189" s="166"/>
      <c r="BM189" s="166"/>
      <c r="BN189" s="166"/>
      <c r="BO189" s="166"/>
      <c r="BP189" s="166"/>
      <c r="BQ189" s="166"/>
      <c r="BR189" s="166"/>
      <c r="BS189" s="166"/>
      <c r="BT189" s="166"/>
      <c r="BU189" s="166"/>
      <c r="BV189" s="166"/>
      <c r="BW189" s="166"/>
      <c r="BX189" s="166"/>
      <c r="BY189" s="166"/>
      <c r="BZ189" s="166"/>
      <c r="CA189" s="166"/>
      <c r="CB189" s="166"/>
      <c r="CC189" s="166"/>
      <c r="CD189" s="166"/>
      <c r="CE189" s="166"/>
      <c r="CF189" s="166"/>
      <c r="CG189" s="166"/>
      <c r="CH189" s="166"/>
      <c r="CI189" s="166"/>
      <c r="CJ189" s="166"/>
      <c r="CK189" s="166"/>
      <c r="CL189" s="166"/>
      <c r="CM189" s="166"/>
      <c r="CN189" s="166"/>
      <c r="CO189" s="166"/>
      <c r="CP189" s="166"/>
      <c r="CQ189" s="166"/>
      <c r="CR189" s="166"/>
      <c r="CS189" s="166"/>
      <c r="CT189" s="166"/>
      <c r="CU189" s="166"/>
      <c r="CV189" s="166"/>
      <c r="CW189" s="166"/>
      <c r="CX189" s="166"/>
      <c r="CY189" s="166"/>
      <c r="CZ189" s="166"/>
      <c r="DA189" s="166"/>
      <c r="DB189" s="166"/>
      <c r="DC189" s="166"/>
      <c r="DD189" s="166"/>
      <c r="DE189" s="166"/>
      <c r="DF189" s="166"/>
      <c r="DG189" s="166"/>
      <c r="DH189" s="166"/>
      <c r="DI189" s="166"/>
      <c r="DJ189" s="166"/>
      <c r="DK189" s="166"/>
      <c r="DL189" s="166"/>
      <c r="DM189" s="166"/>
      <c r="DN189" s="166"/>
      <c r="DO189" s="166"/>
      <c r="DP189" s="166"/>
      <c r="DQ189" s="166"/>
      <c r="DR189" s="166"/>
      <c r="DS189" s="166"/>
      <c r="DT189" s="166"/>
      <c r="DU189" s="166"/>
      <c r="DV189" s="166"/>
      <c r="DW189" s="166"/>
      <c r="DX189" s="166"/>
      <c r="DY189" s="166"/>
      <c r="DZ189" s="166"/>
      <c r="EA189" s="166"/>
      <c r="EB189" s="166"/>
      <c r="EC189" s="166"/>
      <c r="ED189" s="166"/>
      <c r="EE189" s="166"/>
      <c r="EF189" s="166"/>
      <c r="EG189" s="166"/>
      <c r="EH189" s="166"/>
      <c r="EI189" s="166"/>
      <c r="EJ189" s="166"/>
      <c r="EK189" s="166"/>
      <c r="EL189" s="166"/>
      <c r="EM189" s="166"/>
      <c r="EN189" s="166"/>
      <c r="EO189" s="166"/>
      <c r="EP189" s="166"/>
      <c r="EQ189" s="166"/>
      <c r="ER189" s="166"/>
      <c r="ES189" s="166"/>
      <c r="ET189" s="166"/>
      <c r="EU189" s="166"/>
      <c r="EV189" s="166"/>
      <c r="EW189" s="166"/>
      <c r="EX189" s="166"/>
      <c r="EY189" s="166"/>
      <c r="EZ189" s="166"/>
      <c r="FA189" s="166"/>
      <c r="FB189" s="166"/>
      <c r="FC189" s="166"/>
      <c r="FD189" s="166"/>
      <c r="FE189" s="166"/>
      <c r="FF189" s="166"/>
      <c r="FG189" s="166"/>
      <c r="FH189" s="166"/>
      <c r="FI189" s="166"/>
      <c r="FJ189" s="166"/>
      <c r="FK189" s="166"/>
      <c r="FL189" s="166"/>
      <c r="FM189" s="166"/>
      <c r="FN189" s="166"/>
      <c r="FO189" s="166"/>
      <c r="FP189" s="166"/>
      <c r="FQ189" s="166"/>
      <c r="FR189" s="166"/>
      <c r="FS189" s="166"/>
      <c r="FT189" s="166"/>
      <c r="FU189" s="166"/>
      <c r="FV189" s="166"/>
      <c r="FW189" s="166"/>
      <c r="FX189" s="166"/>
      <c r="FY189" s="166"/>
      <c r="FZ189" s="166"/>
      <c r="GA189" s="166"/>
      <c r="GB189" s="166"/>
      <c r="GC189" s="166"/>
      <c r="GD189" s="166"/>
      <c r="GE189" s="166"/>
      <c r="GF189" s="166"/>
      <c r="GG189" s="166"/>
      <c r="GH189" s="166"/>
      <c r="GI189" s="166"/>
      <c r="GJ189" s="166"/>
      <c r="GK189" s="166"/>
      <c r="GL189" s="166"/>
      <c r="GM189" s="166"/>
      <c r="GN189" s="166"/>
      <c r="GO189" s="166"/>
      <c r="GP189" s="166"/>
      <c r="GQ189" s="166"/>
      <c r="GR189" s="166"/>
      <c r="GS189" s="166"/>
      <c r="GT189" s="166"/>
      <c r="GU189" s="166"/>
      <c r="GV189" s="166"/>
      <c r="GW189" s="166"/>
      <c r="GX189" s="166"/>
      <c r="GY189" s="166"/>
      <c r="GZ189" s="166"/>
      <c r="HA189" s="166"/>
      <c r="HB189" s="166"/>
      <c r="HC189" s="166"/>
      <c r="HD189" s="166"/>
      <c r="HE189" s="166"/>
      <c r="HF189" s="166"/>
      <c r="HG189" s="166"/>
      <c r="HH189" s="166"/>
      <c r="HI189" s="166"/>
      <c r="HJ189" s="166"/>
      <c r="HK189" s="166"/>
      <c r="HL189" s="166"/>
      <c r="HM189" s="166"/>
      <c r="HN189" s="166"/>
      <c r="HO189" s="166"/>
      <c r="HP189" s="166"/>
      <c r="HQ189" s="166"/>
      <c r="HR189" s="166"/>
      <c r="HS189" s="166"/>
      <c r="HT189" s="166"/>
      <c r="HU189" s="166"/>
      <c r="HV189" s="166"/>
      <c r="HW189" s="166"/>
      <c r="HX189" s="166"/>
      <c r="HY189" s="166"/>
      <c r="HZ189" s="166"/>
      <c r="IA189" s="166"/>
      <c r="IB189" s="166"/>
      <c r="IC189" s="166"/>
      <c r="ID189" s="166"/>
      <c r="IE189" s="166"/>
      <c r="IF189" s="166"/>
      <c r="IG189" s="166"/>
      <c r="IH189" s="166"/>
      <c r="II189" s="166"/>
      <c r="IJ189" s="166"/>
      <c r="IK189" s="166"/>
      <c r="IL189" s="166"/>
      <c r="IM189" s="166"/>
      <c r="IN189" s="166"/>
      <c r="IO189" s="166"/>
      <c r="IP189" s="166"/>
      <c r="IQ189" s="166"/>
      <c r="IR189" s="166"/>
      <c r="IS189" s="166"/>
      <c r="IT189" s="166"/>
      <c r="IU189" s="166"/>
      <c r="IV189" s="166"/>
    </row>
    <row r="190" spans="1:256">
      <c r="A190" s="166"/>
      <c r="B190" s="166"/>
      <c r="C190" s="166"/>
      <c r="D190" s="167"/>
      <c r="E190" s="166"/>
      <c r="F190" s="169" t="s">
        <v>158</v>
      </c>
      <c r="G190" s="170"/>
      <c r="H190" s="169" t="s">
        <v>1</v>
      </c>
      <c r="I190" s="170"/>
      <c r="J190" s="169" t="s">
        <v>158</v>
      </c>
      <c r="K190" s="170"/>
      <c r="L190" s="169" t="s">
        <v>1</v>
      </c>
      <c r="M190" s="166"/>
      <c r="N190" s="166"/>
      <c r="O190" s="166"/>
      <c r="P190" s="166"/>
      <c r="Q190" s="166"/>
      <c r="R190" s="166"/>
      <c r="S190" s="166"/>
      <c r="T190" s="166"/>
      <c r="U190" s="166"/>
      <c r="V190" s="166"/>
      <c r="W190" s="166"/>
      <c r="X190" s="166"/>
      <c r="Y190" s="166"/>
      <c r="Z190" s="166"/>
      <c r="AA190" s="166"/>
      <c r="AB190" s="166"/>
      <c r="AC190" s="166"/>
      <c r="AD190" s="166"/>
      <c r="AE190" s="166"/>
      <c r="AF190" s="166"/>
      <c r="AG190" s="166"/>
      <c r="AH190" s="166"/>
      <c r="AI190" s="166"/>
      <c r="AJ190" s="166"/>
      <c r="AK190" s="166"/>
      <c r="AL190" s="166"/>
      <c r="AM190" s="166"/>
      <c r="AN190" s="166"/>
      <c r="AO190" s="166"/>
      <c r="AP190" s="166"/>
      <c r="AQ190" s="166"/>
      <c r="AR190" s="166"/>
      <c r="AS190" s="166"/>
      <c r="AT190" s="166"/>
      <c r="AU190" s="166"/>
      <c r="AV190" s="166"/>
      <c r="AW190" s="166"/>
      <c r="AX190" s="166"/>
      <c r="AY190" s="166"/>
      <c r="AZ190" s="166"/>
      <c r="BA190" s="166"/>
      <c r="BB190" s="166"/>
      <c r="BC190" s="166"/>
      <c r="BD190" s="166"/>
      <c r="BE190" s="166"/>
      <c r="BF190" s="166"/>
      <c r="BG190" s="166"/>
      <c r="BH190" s="166"/>
      <c r="BI190" s="166"/>
      <c r="BJ190" s="166"/>
      <c r="BK190" s="166"/>
      <c r="BL190" s="166"/>
      <c r="BM190" s="166"/>
      <c r="BN190" s="166"/>
      <c r="BO190" s="166"/>
      <c r="BP190" s="166"/>
      <c r="BQ190" s="166"/>
      <c r="BR190" s="166"/>
      <c r="BS190" s="166"/>
      <c r="BT190" s="166"/>
      <c r="BU190" s="166"/>
      <c r="BV190" s="166"/>
      <c r="BW190" s="166"/>
      <c r="BX190" s="166"/>
      <c r="BY190" s="166"/>
      <c r="BZ190" s="166"/>
      <c r="CA190" s="166"/>
      <c r="CB190" s="166"/>
      <c r="CC190" s="166"/>
      <c r="CD190" s="166"/>
      <c r="CE190" s="166"/>
      <c r="CF190" s="166"/>
      <c r="CG190" s="166"/>
      <c r="CH190" s="166"/>
      <c r="CI190" s="166"/>
      <c r="CJ190" s="166"/>
      <c r="CK190" s="166"/>
      <c r="CL190" s="166"/>
      <c r="CM190" s="166"/>
      <c r="CN190" s="166"/>
      <c r="CO190" s="166"/>
      <c r="CP190" s="166"/>
      <c r="CQ190" s="166"/>
      <c r="CR190" s="166"/>
      <c r="CS190" s="166"/>
      <c r="CT190" s="166"/>
      <c r="CU190" s="166"/>
      <c r="CV190" s="166"/>
      <c r="CW190" s="166"/>
      <c r="CX190" s="166"/>
      <c r="CY190" s="166"/>
      <c r="CZ190" s="166"/>
      <c r="DA190" s="166"/>
      <c r="DB190" s="166"/>
      <c r="DC190" s="166"/>
      <c r="DD190" s="166"/>
      <c r="DE190" s="166"/>
      <c r="DF190" s="166"/>
      <c r="DG190" s="166"/>
      <c r="DH190" s="166"/>
      <c r="DI190" s="166"/>
      <c r="DJ190" s="166"/>
      <c r="DK190" s="166"/>
      <c r="DL190" s="166"/>
      <c r="DM190" s="166"/>
      <c r="DN190" s="166"/>
      <c r="DO190" s="166"/>
      <c r="DP190" s="166"/>
      <c r="DQ190" s="166"/>
      <c r="DR190" s="166"/>
      <c r="DS190" s="166"/>
      <c r="DT190" s="166"/>
      <c r="DU190" s="166"/>
      <c r="DV190" s="166"/>
      <c r="DW190" s="166"/>
      <c r="DX190" s="166"/>
      <c r="DY190" s="166"/>
      <c r="DZ190" s="166"/>
      <c r="EA190" s="166"/>
      <c r="EB190" s="166"/>
      <c r="EC190" s="166"/>
      <c r="ED190" s="166"/>
      <c r="EE190" s="166"/>
      <c r="EF190" s="166"/>
      <c r="EG190" s="166"/>
      <c r="EH190" s="166"/>
      <c r="EI190" s="166"/>
      <c r="EJ190" s="166"/>
      <c r="EK190" s="166"/>
      <c r="EL190" s="166"/>
      <c r="EM190" s="166"/>
      <c r="EN190" s="166"/>
      <c r="EO190" s="166"/>
      <c r="EP190" s="166"/>
      <c r="EQ190" s="166"/>
      <c r="ER190" s="166"/>
      <c r="ES190" s="166"/>
      <c r="ET190" s="166"/>
      <c r="EU190" s="166"/>
      <c r="EV190" s="166"/>
      <c r="EW190" s="166"/>
      <c r="EX190" s="166"/>
      <c r="EY190" s="166"/>
      <c r="EZ190" s="166"/>
      <c r="FA190" s="166"/>
      <c r="FB190" s="166"/>
      <c r="FC190" s="166"/>
      <c r="FD190" s="166"/>
      <c r="FE190" s="166"/>
      <c r="FF190" s="166"/>
      <c r="FG190" s="166"/>
      <c r="FH190" s="166"/>
      <c r="FI190" s="166"/>
      <c r="FJ190" s="166"/>
      <c r="FK190" s="166"/>
      <c r="FL190" s="166"/>
      <c r="FM190" s="166"/>
      <c r="FN190" s="166"/>
      <c r="FO190" s="166"/>
      <c r="FP190" s="166"/>
      <c r="FQ190" s="166"/>
      <c r="FR190" s="166"/>
      <c r="FS190" s="166"/>
      <c r="FT190" s="166"/>
      <c r="FU190" s="166"/>
      <c r="FV190" s="166"/>
      <c r="FW190" s="166"/>
      <c r="FX190" s="166"/>
      <c r="FY190" s="166"/>
      <c r="FZ190" s="166"/>
      <c r="GA190" s="166"/>
      <c r="GB190" s="166"/>
      <c r="GC190" s="166"/>
      <c r="GD190" s="166"/>
      <c r="GE190" s="166"/>
      <c r="GF190" s="166"/>
      <c r="GG190" s="166"/>
      <c r="GH190" s="166"/>
      <c r="GI190" s="166"/>
      <c r="GJ190" s="166"/>
      <c r="GK190" s="166"/>
      <c r="GL190" s="166"/>
      <c r="GM190" s="166"/>
      <c r="GN190" s="166"/>
      <c r="GO190" s="166"/>
      <c r="GP190" s="166"/>
      <c r="GQ190" s="166"/>
      <c r="GR190" s="166"/>
      <c r="GS190" s="166"/>
      <c r="GT190" s="166"/>
      <c r="GU190" s="166"/>
      <c r="GV190" s="166"/>
      <c r="GW190" s="166"/>
      <c r="GX190" s="166"/>
      <c r="GY190" s="166"/>
      <c r="GZ190" s="166"/>
      <c r="HA190" s="166"/>
      <c r="HB190" s="166"/>
      <c r="HC190" s="166"/>
      <c r="HD190" s="166"/>
      <c r="HE190" s="166"/>
      <c r="HF190" s="166"/>
      <c r="HG190" s="166"/>
      <c r="HH190" s="166"/>
      <c r="HI190" s="166"/>
      <c r="HJ190" s="166"/>
      <c r="HK190" s="166"/>
      <c r="HL190" s="166"/>
      <c r="HM190" s="166"/>
      <c r="HN190" s="166"/>
      <c r="HO190" s="166"/>
      <c r="HP190" s="166"/>
      <c r="HQ190" s="166"/>
      <c r="HR190" s="166"/>
      <c r="HS190" s="166"/>
      <c r="HT190" s="166"/>
      <c r="HU190" s="166"/>
      <c r="HV190" s="166"/>
      <c r="HW190" s="166"/>
      <c r="HX190" s="166"/>
      <c r="HY190" s="166"/>
      <c r="HZ190" s="166"/>
      <c r="IA190" s="166"/>
      <c r="IB190" s="166"/>
      <c r="IC190" s="166"/>
      <c r="ID190" s="166"/>
      <c r="IE190" s="166"/>
      <c r="IF190" s="166"/>
      <c r="IG190" s="166"/>
      <c r="IH190" s="166"/>
      <c r="II190" s="166"/>
      <c r="IJ190" s="166"/>
      <c r="IK190" s="166"/>
      <c r="IL190" s="166"/>
      <c r="IM190" s="166"/>
      <c r="IN190" s="166"/>
      <c r="IO190" s="166"/>
      <c r="IP190" s="166"/>
      <c r="IQ190" s="166"/>
      <c r="IR190" s="166"/>
      <c r="IS190" s="166"/>
      <c r="IT190" s="166"/>
      <c r="IU190" s="166"/>
      <c r="IV190" s="166"/>
    </row>
    <row r="191" spans="1:256">
      <c r="D191" s="171" t="s">
        <v>2</v>
      </c>
      <c r="F191" s="172" t="s">
        <v>3</v>
      </c>
      <c r="G191" s="170"/>
      <c r="H191" s="172" t="s">
        <v>3</v>
      </c>
      <c r="I191" s="170"/>
      <c r="J191" s="172" t="s">
        <v>3</v>
      </c>
      <c r="K191" s="170"/>
      <c r="L191" s="172" t="s">
        <v>3</v>
      </c>
    </row>
    <row r="192" spans="1:256">
      <c r="D192" s="167"/>
      <c r="F192" s="165"/>
      <c r="H192" s="165"/>
      <c r="J192" s="165"/>
      <c r="L192" s="165"/>
    </row>
    <row r="193" spans="1:12">
      <c r="A193" s="213" t="s">
        <v>142</v>
      </c>
      <c r="B193" s="214"/>
      <c r="C193" s="214"/>
      <c r="D193" s="214"/>
      <c r="E193" s="214"/>
      <c r="F193" s="206"/>
      <c r="G193" s="215"/>
      <c r="H193" s="206"/>
      <c r="I193" s="215"/>
      <c r="J193" s="206"/>
      <c r="K193" s="215"/>
      <c r="L193" s="206"/>
    </row>
    <row r="194" spans="1:12">
      <c r="A194" s="181" t="s">
        <v>229</v>
      </c>
      <c r="B194" s="181"/>
      <c r="D194" s="181"/>
      <c r="E194" s="181"/>
      <c r="F194" s="174"/>
      <c r="G194" s="216"/>
      <c r="H194" s="174"/>
      <c r="I194" s="216"/>
      <c r="J194" s="206"/>
      <c r="K194" s="216"/>
      <c r="L194" s="206"/>
    </row>
    <row r="195" spans="1:12">
      <c r="A195" s="214"/>
      <c r="B195" s="214" t="s">
        <v>143</v>
      </c>
      <c r="C195" s="214"/>
      <c r="D195" s="217"/>
      <c r="E195" s="214"/>
      <c r="F195" s="174">
        <v>259722634</v>
      </c>
      <c r="G195" s="174">
        <v>0</v>
      </c>
      <c r="H195" s="174">
        <v>419687036</v>
      </c>
      <c r="I195" s="174">
        <v>0</v>
      </c>
      <c r="J195" s="206">
        <v>1041319</v>
      </c>
      <c r="K195" s="215" t="e">
        <v>#REF!</v>
      </c>
      <c r="L195" s="206">
        <v>115845921.76000001</v>
      </c>
    </row>
    <row r="196" spans="1:12">
      <c r="A196" s="181" t="s">
        <v>144</v>
      </c>
      <c r="B196" s="214"/>
      <c r="C196" s="214"/>
      <c r="D196" s="217"/>
      <c r="E196" s="214"/>
      <c r="F196" s="159"/>
      <c r="G196" s="216"/>
      <c r="H196" s="174"/>
      <c r="I196" s="216"/>
      <c r="K196" s="216"/>
      <c r="L196" s="206"/>
    </row>
    <row r="197" spans="1:12">
      <c r="A197" s="181"/>
      <c r="B197" s="214" t="s">
        <v>8</v>
      </c>
      <c r="C197" s="214"/>
      <c r="D197" s="217"/>
      <c r="E197" s="214"/>
      <c r="F197" s="174">
        <v>0</v>
      </c>
      <c r="G197" s="174">
        <v>0</v>
      </c>
      <c r="H197" s="174">
        <v>2121005878</v>
      </c>
      <c r="I197" s="216"/>
      <c r="J197" s="206">
        <v>0</v>
      </c>
      <c r="K197" s="215" t="e">
        <v>#REF!</v>
      </c>
      <c r="L197" s="206">
        <v>161494509.11000001</v>
      </c>
    </row>
    <row r="198" spans="1:12">
      <c r="A198" s="181" t="s">
        <v>230</v>
      </c>
      <c r="B198" s="214"/>
      <c r="C198" s="214"/>
      <c r="D198" s="217"/>
      <c r="E198" s="214"/>
      <c r="F198" s="174">
        <v>0</v>
      </c>
      <c r="G198" s="174">
        <v>0</v>
      </c>
      <c r="H198" s="174">
        <v>0</v>
      </c>
      <c r="I198" s="216"/>
      <c r="J198" s="206">
        <v>4335619244</v>
      </c>
      <c r="K198" s="215" t="e">
        <v>#REF!</v>
      </c>
      <c r="L198" s="206">
        <v>0</v>
      </c>
    </row>
    <row r="199" spans="1:12">
      <c r="A199" s="181" t="s">
        <v>231</v>
      </c>
      <c r="B199" s="214"/>
      <c r="C199" s="214"/>
      <c r="D199" s="217"/>
      <c r="E199" s="214"/>
      <c r="F199" s="174">
        <v>0</v>
      </c>
      <c r="G199" s="174">
        <v>0</v>
      </c>
      <c r="H199" s="174">
        <v>0</v>
      </c>
      <c r="I199" s="216"/>
      <c r="J199" s="206">
        <v>142500003</v>
      </c>
      <c r="K199" s="215" t="e">
        <v>#REF!</v>
      </c>
      <c r="L199" s="206">
        <v>0</v>
      </c>
    </row>
    <row r="200" spans="1:12">
      <c r="A200" s="181" t="s">
        <v>232</v>
      </c>
      <c r="B200" s="214"/>
      <c r="C200" s="214"/>
      <c r="D200" s="217"/>
      <c r="E200" s="214"/>
      <c r="F200" s="174">
        <v>0</v>
      </c>
      <c r="G200" s="216"/>
      <c r="H200" s="174">
        <v>0</v>
      </c>
      <c r="I200" s="216"/>
      <c r="J200" s="206">
        <v>240000000</v>
      </c>
      <c r="K200" s="216"/>
      <c r="L200" s="206">
        <v>0</v>
      </c>
    </row>
    <row r="201" spans="1:12">
      <c r="A201" s="181" t="s">
        <v>144</v>
      </c>
      <c r="B201" s="214"/>
      <c r="C201" s="214"/>
      <c r="D201" s="217"/>
      <c r="E201" s="214"/>
      <c r="F201" s="174"/>
      <c r="G201" s="216"/>
      <c r="H201" s="174"/>
      <c r="I201" s="216"/>
      <c r="J201" s="206"/>
      <c r="K201" s="216"/>
      <c r="L201" s="206"/>
    </row>
    <row r="202" spans="1:12">
      <c r="A202" s="181"/>
      <c r="B202" s="214" t="s">
        <v>233</v>
      </c>
      <c r="C202" s="214"/>
      <c r="D202" s="217"/>
      <c r="E202" s="214"/>
      <c r="F202" s="174">
        <v>193597273</v>
      </c>
      <c r="G202" s="216"/>
      <c r="H202" s="174">
        <v>0</v>
      </c>
      <c r="I202" s="216"/>
      <c r="J202" s="206">
        <v>0</v>
      </c>
      <c r="K202" s="216"/>
      <c r="L202" s="206">
        <v>0</v>
      </c>
    </row>
    <row r="203" spans="1:12">
      <c r="A203" s="181" t="s">
        <v>234</v>
      </c>
      <c r="B203" s="214"/>
      <c r="C203" s="214"/>
      <c r="D203" s="217"/>
      <c r="E203" s="214"/>
      <c r="F203" s="174">
        <v>0</v>
      </c>
      <c r="G203" s="216"/>
      <c r="H203" s="174">
        <v>0</v>
      </c>
      <c r="I203" s="216"/>
      <c r="J203" s="206">
        <v>4634601397.2799997</v>
      </c>
      <c r="K203" s="216"/>
      <c r="L203" s="206">
        <v>0</v>
      </c>
    </row>
    <row r="204" spans="1:12">
      <c r="A204" s="214"/>
      <c r="B204" s="214"/>
      <c r="C204" s="214"/>
      <c r="D204" s="217"/>
      <c r="E204" s="214"/>
      <c r="F204" s="174"/>
      <c r="G204" s="216"/>
      <c r="H204" s="174"/>
      <c r="I204" s="216"/>
      <c r="J204" s="206"/>
      <c r="K204" s="216"/>
      <c r="L204" s="206"/>
    </row>
    <row r="205" spans="1:12">
      <c r="A205" s="214"/>
      <c r="B205" s="214"/>
      <c r="C205" s="214"/>
      <c r="D205" s="217"/>
      <c r="E205" s="214"/>
      <c r="F205" s="174"/>
      <c r="G205" s="216"/>
      <c r="H205" s="174"/>
      <c r="I205" s="216"/>
      <c r="J205" s="206"/>
      <c r="K205" s="216"/>
      <c r="L205" s="206"/>
    </row>
    <row r="206" spans="1:12">
      <c r="A206" s="214"/>
      <c r="B206" s="214"/>
      <c r="C206" s="214"/>
      <c r="D206" s="217"/>
      <c r="E206" s="214"/>
      <c r="F206" s="174"/>
      <c r="G206" s="216"/>
      <c r="H206" s="174"/>
      <c r="I206" s="216"/>
      <c r="J206" s="206"/>
      <c r="K206" s="216"/>
      <c r="L206" s="206"/>
    </row>
    <row r="207" spans="1:12">
      <c r="A207" s="214"/>
      <c r="B207" s="214"/>
      <c r="C207" s="214"/>
      <c r="D207" s="217"/>
      <c r="E207" s="214"/>
      <c r="F207" s="174"/>
      <c r="G207" s="216"/>
      <c r="H207" s="174"/>
      <c r="I207" s="216"/>
      <c r="J207" s="206"/>
      <c r="K207" s="216"/>
      <c r="L207" s="206"/>
    </row>
    <row r="208" spans="1:12">
      <c r="A208" s="214"/>
      <c r="B208" s="214"/>
      <c r="C208" s="214"/>
      <c r="D208" s="217"/>
      <c r="E208" s="214"/>
      <c r="F208" s="174"/>
      <c r="G208" s="216"/>
      <c r="H208" s="174"/>
      <c r="I208" s="216"/>
      <c r="J208" s="206"/>
      <c r="K208" s="216"/>
      <c r="L208" s="206"/>
    </row>
    <row r="209" spans="1:12">
      <c r="A209" s="214"/>
      <c r="B209" s="214"/>
      <c r="C209" s="214"/>
      <c r="D209" s="217"/>
      <c r="E209" s="214"/>
      <c r="F209" s="174"/>
      <c r="G209" s="216"/>
      <c r="H209" s="174"/>
      <c r="I209" s="216"/>
      <c r="J209" s="206"/>
      <c r="K209" s="216"/>
      <c r="L209" s="206"/>
    </row>
    <row r="210" spans="1:12">
      <c r="A210" s="214"/>
      <c r="B210" s="214"/>
      <c r="C210" s="214"/>
      <c r="D210" s="217"/>
      <c r="E210" s="214"/>
      <c r="F210" s="174"/>
      <c r="G210" s="216"/>
      <c r="H210" s="174"/>
      <c r="I210" s="216"/>
      <c r="J210" s="206"/>
      <c r="K210" s="216"/>
      <c r="L210" s="206"/>
    </row>
    <row r="211" spans="1:12">
      <c r="A211" s="214"/>
      <c r="B211" s="214"/>
      <c r="C211" s="214"/>
      <c r="D211" s="217"/>
      <c r="E211" s="214"/>
      <c r="F211" s="174"/>
      <c r="G211" s="216"/>
      <c r="H211" s="174"/>
      <c r="I211" s="216"/>
      <c r="J211" s="206"/>
      <c r="K211" s="216"/>
      <c r="L211" s="206"/>
    </row>
    <row r="212" spans="1:12">
      <c r="A212" s="214"/>
      <c r="B212" s="214"/>
      <c r="C212" s="214"/>
      <c r="D212" s="217"/>
      <c r="E212" s="214"/>
      <c r="F212" s="174"/>
      <c r="G212" s="216"/>
      <c r="H212" s="174"/>
      <c r="I212" s="216"/>
      <c r="J212" s="206"/>
      <c r="K212" s="216"/>
      <c r="L212" s="206"/>
    </row>
    <row r="213" spans="1:12">
      <c r="A213" s="214"/>
      <c r="B213" s="214"/>
      <c r="C213" s="214"/>
      <c r="D213" s="217"/>
      <c r="E213" s="214"/>
      <c r="F213" s="174"/>
      <c r="G213" s="216"/>
      <c r="H213" s="174"/>
      <c r="I213" s="216"/>
      <c r="J213" s="206"/>
      <c r="K213" s="216"/>
      <c r="L213" s="206"/>
    </row>
    <row r="214" spans="1:12">
      <c r="A214" s="214"/>
      <c r="B214" s="214"/>
      <c r="C214" s="214"/>
      <c r="D214" s="217"/>
      <c r="E214" s="214"/>
      <c r="F214" s="174"/>
      <c r="G214" s="216"/>
      <c r="H214" s="174"/>
      <c r="I214" s="216"/>
      <c r="J214" s="206"/>
      <c r="K214" s="216"/>
      <c r="L214" s="206"/>
    </row>
    <row r="215" spans="1:12">
      <c r="A215" s="214"/>
      <c r="B215" s="214"/>
      <c r="C215" s="214"/>
      <c r="D215" s="217"/>
      <c r="E215" s="214"/>
      <c r="F215" s="174"/>
      <c r="G215" s="216"/>
      <c r="H215" s="174"/>
      <c r="I215" s="216"/>
      <c r="J215" s="206"/>
      <c r="K215" s="216"/>
      <c r="L215" s="206"/>
    </row>
    <row r="216" spans="1:12">
      <c r="A216" s="214"/>
      <c r="B216" s="214"/>
      <c r="C216" s="214"/>
      <c r="D216" s="217"/>
      <c r="E216" s="214"/>
      <c r="F216" s="174"/>
      <c r="G216" s="216"/>
      <c r="H216" s="174"/>
      <c r="I216" s="216"/>
      <c r="J216" s="206"/>
      <c r="K216" s="216"/>
      <c r="L216" s="206"/>
    </row>
    <row r="217" spans="1:12">
      <c r="A217" s="214"/>
      <c r="B217" s="214"/>
      <c r="C217" s="214"/>
      <c r="D217" s="217"/>
      <c r="E217" s="214"/>
      <c r="F217" s="174"/>
      <c r="G217" s="216"/>
      <c r="H217" s="174"/>
      <c r="I217" s="216"/>
      <c r="J217" s="206"/>
      <c r="K217" s="216"/>
      <c r="L217" s="206"/>
    </row>
    <row r="218" spans="1:12">
      <c r="A218" s="214"/>
      <c r="B218" s="214"/>
      <c r="C218" s="214"/>
      <c r="D218" s="217"/>
      <c r="E218" s="214"/>
      <c r="F218" s="174"/>
      <c r="G218" s="216"/>
      <c r="H218" s="174"/>
      <c r="I218" s="216"/>
      <c r="J218" s="206"/>
      <c r="K218" s="216"/>
      <c r="L218" s="206"/>
    </row>
    <row r="219" spans="1:12">
      <c r="A219" s="214"/>
      <c r="B219" s="214"/>
      <c r="C219" s="214"/>
      <c r="D219" s="217"/>
      <c r="E219" s="214"/>
      <c r="F219" s="174"/>
      <c r="G219" s="216"/>
      <c r="H219" s="174"/>
      <c r="I219" s="216"/>
      <c r="J219" s="206"/>
      <c r="K219" s="216"/>
      <c r="L219" s="206"/>
    </row>
    <row r="220" spans="1:12">
      <c r="A220" s="214"/>
      <c r="B220" s="214"/>
      <c r="C220" s="214"/>
      <c r="D220" s="217"/>
      <c r="E220" s="214"/>
      <c r="F220" s="174"/>
      <c r="G220" s="216"/>
      <c r="H220" s="174"/>
      <c r="I220" s="216"/>
      <c r="J220" s="206"/>
      <c r="K220" s="216"/>
      <c r="L220" s="206"/>
    </row>
    <row r="221" spans="1:12">
      <c r="A221" s="214"/>
      <c r="B221" s="214"/>
      <c r="C221" s="214"/>
      <c r="D221" s="217"/>
      <c r="E221" s="214"/>
      <c r="F221" s="174"/>
      <c r="G221" s="216"/>
      <c r="H221" s="174"/>
      <c r="I221" s="216"/>
      <c r="J221" s="206"/>
      <c r="K221" s="216"/>
      <c r="L221" s="206"/>
    </row>
    <row r="222" spans="1:12">
      <c r="A222" s="214"/>
      <c r="B222" s="214"/>
      <c r="C222" s="214"/>
      <c r="D222" s="217"/>
      <c r="E222" s="214"/>
      <c r="F222" s="174"/>
      <c r="G222" s="216"/>
      <c r="H222" s="174"/>
      <c r="I222" s="216"/>
      <c r="J222" s="206"/>
      <c r="K222" s="216"/>
      <c r="L222" s="206"/>
    </row>
    <row r="223" spans="1:12">
      <c r="A223" s="214"/>
      <c r="B223" s="214"/>
      <c r="C223" s="214"/>
      <c r="D223" s="217"/>
      <c r="E223" s="214"/>
      <c r="F223" s="174"/>
      <c r="G223" s="216"/>
      <c r="H223" s="174"/>
      <c r="I223" s="216"/>
      <c r="J223" s="206"/>
      <c r="K223" s="216"/>
      <c r="L223" s="206"/>
    </row>
    <row r="224" spans="1:12">
      <c r="A224" s="214"/>
      <c r="B224" s="214"/>
      <c r="C224" s="214"/>
      <c r="D224" s="217"/>
      <c r="E224" s="214"/>
      <c r="F224" s="174"/>
      <c r="G224" s="216"/>
      <c r="H224" s="174"/>
      <c r="I224" s="216"/>
      <c r="J224" s="206"/>
      <c r="K224" s="216"/>
      <c r="L224" s="206"/>
    </row>
    <row r="225" spans="1:12">
      <c r="A225" s="214"/>
      <c r="B225" s="214"/>
      <c r="C225" s="214"/>
      <c r="D225" s="217"/>
      <c r="E225" s="214"/>
      <c r="F225" s="174"/>
      <c r="G225" s="216"/>
      <c r="H225" s="174"/>
      <c r="I225" s="216"/>
      <c r="J225" s="206"/>
      <c r="K225" s="216"/>
      <c r="L225" s="206"/>
    </row>
    <row r="226" spans="1:12">
      <c r="A226" s="214"/>
      <c r="B226" s="214"/>
      <c r="C226" s="214"/>
      <c r="D226" s="217"/>
      <c r="E226" s="214"/>
      <c r="F226" s="174"/>
      <c r="G226" s="216"/>
      <c r="H226" s="174"/>
      <c r="I226" s="216"/>
      <c r="J226" s="206"/>
      <c r="K226" s="216"/>
      <c r="L226" s="206"/>
    </row>
    <row r="227" spans="1:12">
      <c r="A227" s="214"/>
      <c r="B227" s="214"/>
      <c r="C227" s="214"/>
      <c r="D227" s="217"/>
      <c r="E227" s="214"/>
      <c r="F227" s="174"/>
      <c r="G227" s="216"/>
      <c r="H227" s="174"/>
      <c r="I227" s="216"/>
      <c r="J227" s="206"/>
      <c r="K227" s="216"/>
      <c r="L227" s="206"/>
    </row>
    <row r="228" spans="1:12">
      <c r="A228" s="214"/>
      <c r="B228" s="214"/>
      <c r="C228" s="214"/>
      <c r="D228" s="217"/>
      <c r="E228" s="214"/>
      <c r="F228" s="174"/>
      <c r="G228" s="216"/>
      <c r="H228" s="174"/>
      <c r="I228" s="216"/>
      <c r="J228" s="206"/>
      <c r="K228" s="216"/>
      <c r="L228" s="206"/>
    </row>
    <row r="229" spans="1:12">
      <c r="A229" s="214"/>
      <c r="B229" s="214"/>
      <c r="C229" s="214"/>
      <c r="D229" s="217"/>
      <c r="E229" s="214"/>
      <c r="F229" s="174"/>
      <c r="G229" s="216"/>
      <c r="H229" s="174"/>
      <c r="I229" s="216"/>
      <c r="J229" s="206"/>
      <c r="K229" s="216"/>
      <c r="L229" s="206"/>
    </row>
    <row r="230" spans="1:12" ht="21.95" customHeight="1">
      <c r="A230" s="185" t="s">
        <v>199</v>
      </c>
      <c r="B230" s="185"/>
      <c r="C230" s="185"/>
      <c r="D230" s="186"/>
      <c r="E230" s="185"/>
      <c r="F230" s="187"/>
      <c r="G230" s="188"/>
      <c r="H230" s="187"/>
      <c r="I230" s="188"/>
      <c r="J230" s="187"/>
      <c r="K230" s="188"/>
      <c r="L230" s="187"/>
    </row>
  </sheetData>
  <mergeCells count="10">
    <mergeCell ref="F143:H143"/>
    <mergeCell ref="J143:L143"/>
    <mergeCell ref="F189:H189"/>
    <mergeCell ref="J189:L189"/>
    <mergeCell ref="F5:H5"/>
    <mergeCell ref="J5:L5"/>
    <mergeCell ref="F51:H51"/>
    <mergeCell ref="J51:L51"/>
    <mergeCell ref="F97:H97"/>
    <mergeCell ref="J97:L97"/>
  </mergeCells>
  <pageMargins left="0.79" right="0.61" top="0.35433070866141736" bottom="0.16" header="0.35433070866141736" footer="0.17"/>
  <pageSetup paperSize="9" firstPageNumber="12" fitToHeight="0" orientation="portrait" useFirstPageNumber="1" horizontalDpi="1200" verticalDpi="1200" r:id="rId1"/>
  <headerFooter>
    <oddFooter>&amp;R&amp;"Angsana New,Regular"&amp;12&amp;P</oddFooter>
  </headerFooter>
  <rowBreaks count="3" manualBreakCount="3">
    <brk id="46" max="11" man="1"/>
    <brk id="92" max="11" man="1"/>
    <brk id="138" max="11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J146"/>
  <sheetViews>
    <sheetView tabSelected="1" topLeftCell="A91" zoomScaleNormal="100" zoomScaleSheetLayoutView="90" workbookViewId="0">
      <selection activeCell="F111" sqref="F111"/>
    </sheetView>
  </sheetViews>
  <sheetFormatPr defaultColWidth="9.33203125" defaultRowHeight="18"/>
  <cols>
    <col min="1" max="2" width="1.83203125" style="159" customWidth="1"/>
    <col min="3" max="3" width="43.6640625" style="159" customWidth="1"/>
    <col min="4" max="4" width="8.1640625" style="163" bestFit="1" customWidth="1"/>
    <col min="5" max="5" width="1" style="159" customWidth="1"/>
    <col min="6" max="6" width="13.83203125" style="164" customWidth="1"/>
    <col min="7" max="7" width="0.6640625" style="165" customWidth="1"/>
    <col min="8" max="8" width="13.83203125" style="164" customWidth="1"/>
    <col min="9" max="9" width="0.6640625" style="165" customWidth="1"/>
    <col min="10" max="10" width="13.83203125" style="164" customWidth="1"/>
    <col min="11" max="11" width="0.83203125" style="165" customWidth="1"/>
    <col min="12" max="12" width="13.83203125" style="164" customWidth="1"/>
    <col min="13" max="13" width="9.33203125" style="159"/>
    <col min="14" max="14" width="13.1640625" style="159" bestFit="1" customWidth="1"/>
    <col min="15" max="16384" width="9.33203125" style="159"/>
  </cols>
  <sheetData>
    <row r="1" spans="1:192">
      <c r="A1" s="155" t="s">
        <v>171</v>
      </c>
      <c r="B1" s="156"/>
      <c r="C1" s="156"/>
      <c r="D1" s="156"/>
      <c r="E1" s="156"/>
      <c r="F1" s="157"/>
      <c r="G1" s="158"/>
      <c r="H1" s="157"/>
      <c r="I1" s="158"/>
      <c r="J1" s="157"/>
      <c r="K1" s="158"/>
      <c r="L1" s="157"/>
    </row>
    <row r="2" spans="1:192">
      <c r="A2" s="155" t="s">
        <v>104</v>
      </c>
      <c r="B2" s="156"/>
      <c r="C2" s="156"/>
      <c r="D2" s="156"/>
      <c r="E2" s="156"/>
      <c r="F2" s="157"/>
      <c r="G2" s="158"/>
      <c r="H2" s="157"/>
      <c r="I2" s="158"/>
      <c r="J2" s="157"/>
      <c r="K2" s="158"/>
      <c r="L2" s="157"/>
    </row>
    <row r="3" spans="1:192">
      <c r="A3" s="160" t="s">
        <v>585</v>
      </c>
      <c r="B3" s="161"/>
      <c r="C3" s="161"/>
      <c r="D3" s="161"/>
      <c r="E3" s="161"/>
      <c r="F3" s="162"/>
      <c r="G3" s="162"/>
      <c r="H3" s="162"/>
      <c r="I3" s="162"/>
      <c r="J3" s="162"/>
      <c r="K3" s="162"/>
      <c r="L3" s="162"/>
    </row>
    <row r="4" spans="1:192">
      <c r="C4" s="159" t="s">
        <v>45</v>
      </c>
    </row>
    <row r="5" spans="1:192">
      <c r="A5" s="166"/>
      <c r="B5" s="166"/>
      <c r="C5" s="166"/>
      <c r="D5" s="167"/>
      <c r="E5" s="166"/>
      <c r="F5" s="623" t="s">
        <v>103</v>
      </c>
      <c r="G5" s="623"/>
      <c r="H5" s="623"/>
      <c r="I5" s="168"/>
      <c r="J5" s="623" t="s">
        <v>170</v>
      </c>
      <c r="K5" s="623"/>
      <c r="L5" s="623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/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  <c r="CJ5" s="166"/>
      <c r="CK5" s="166"/>
      <c r="CL5" s="166"/>
      <c r="CM5" s="166"/>
      <c r="CN5" s="166"/>
      <c r="CO5" s="166"/>
      <c r="CP5" s="166"/>
      <c r="CQ5" s="166"/>
      <c r="CR5" s="166"/>
      <c r="CS5" s="166"/>
      <c r="CT5" s="166"/>
      <c r="CU5" s="166"/>
      <c r="CV5" s="166"/>
      <c r="CW5" s="166"/>
      <c r="CX5" s="166"/>
      <c r="CY5" s="166"/>
      <c r="CZ5" s="166"/>
      <c r="DA5" s="166"/>
      <c r="DB5" s="166"/>
      <c r="DC5" s="166"/>
      <c r="DD5" s="166"/>
      <c r="DE5" s="166"/>
      <c r="DF5" s="166"/>
      <c r="DG5" s="166"/>
      <c r="DH5" s="166"/>
      <c r="DI5" s="166"/>
      <c r="DJ5" s="166"/>
      <c r="DK5" s="166"/>
      <c r="DL5" s="166"/>
      <c r="DM5" s="166"/>
      <c r="DN5" s="166"/>
      <c r="DO5" s="166"/>
      <c r="DP5" s="166"/>
      <c r="DQ5" s="166"/>
      <c r="DR5" s="166"/>
      <c r="DS5" s="166"/>
      <c r="DT5" s="166"/>
      <c r="DU5" s="166"/>
      <c r="DV5" s="166"/>
      <c r="DW5" s="166"/>
      <c r="DX5" s="166"/>
      <c r="DY5" s="166"/>
      <c r="DZ5" s="166"/>
      <c r="EA5" s="166"/>
      <c r="EB5" s="166"/>
      <c r="EC5" s="166"/>
      <c r="ED5" s="166"/>
      <c r="EE5" s="166"/>
      <c r="EF5" s="166"/>
      <c r="EG5" s="166"/>
      <c r="EH5" s="166"/>
      <c r="EI5" s="166"/>
      <c r="EJ5" s="166"/>
      <c r="EK5" s="166"/>
      <c r="EL5" s="166"/>
      <c r="EM5" s="166"/>
      <c r="EN5" s="166"/>
      <c r="EO5" s="166"/>
      <c r="EP5" s="166"/>
      <c r="EQ5" s="166"/>
      <c r="ER5" s="166"/>
      <c r="ES5" s="166"/>
      <c r="ET5" s="166"/>
      <c r="EU5" s="166"/>
      <c r="EV5" s="166"/>
      <c r="EW5" s="166"/>
      <c r="EX5" s="166"/>
      <c r="EY5" s="166"/>
      <c r="EZ5" s="166"/>
      <c r="FA5" s="166"/>
      <c r="FB5" s="166"/>
      <c r="FC5" s="166"/>
      <c r="FD5" s="166"/>
      <c r="FE5" s="166"/>
      <c r="FF5" s="166"/>
      <c r="FG5" s="166"/>
      <c r="FH5" s="166"/>
      <c r="FI5" s="166"/>
      <c r="FJ5" s="166"/>
      <c r="FK5" s="166"/>
      <c r="FL5" s="166"/>
      <c r="FM5" s="166"/>
      <c r="FN5" s="166"/>
      <c r="FO5" s="166"/>
      <c r="FP5" s="166"/>
      <c r="FQ5" s="166"/>
      <c r="FR5" s="166"/>
      <c r="FS5" s="166"/>
      <c r="FT5" s="166"/>
      <c r="FU5" s="166"/>
      <c r="FV5" s="166"/>
      <c r="FW5" s="166"/>
      <c r="FX5" s="166"/>
      <c r="FY5" s="166"/>
      <c r="FZ5" s="166"/>
      <c r="GA5" s="166"/>
      <c r="GB5" s="166"/>
      <c r="GC5" s="166"/>
      <c r="GD5" s="166"/>
      <c r="GE5" s="166"/>
      <c r="GF5" s="166"/>
      <c r="GG5" s="166"/>
      <c r="GH5" s="166"/>
      <c r="GI5" s="166"/>
      <c r="GJ5" s="166"/>
    </row>
    <row r="6" spans="1:192">
      <c r="A6" s="166"/>
      <c r="B6" s="166"/>
      <c r="C6" s="166"/>
      <c r="D6" s="167"/>
      <c r="E6" s="166"/>
      <c r="F6" s="36" t="s">
        <v>583</v>
      </c>
      <c r="G6" s="37"/>
      <c r="H6" s="36" t="s">
        <v>158</v>
      </c>
      <c r="I6" s="37"/>
      <c r="J6" s="36" t="s">
        <v>583</v>
      </c>
      <c r="K6" s="37"/>
      <c r="L6" s="36" t="s">
        <v>158</v>
      </c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166"/>
      <c r="BA6" s="166"/>
      <c r="BB6" s="166"/>
      <c r="BC6" s="166"/>
      <c r="BD6" s="166"/>
      <c r="BE6" s="166"/>
      <c r="BF6" s="166"/>
      <c r="BG6" s="166"/>
      <c r="BH6" s="166"/>
      <c r="BI6" s="166"/>
      <c r="BJ6" s="166"/>
      <c r="BK6" s="166"/>
      <c r="BL6" s="166"/>
      <c r="BM6" s="166"/>
      <c r="BN6" s="166"/>
      <c r="BO6" s="166"/>
      <c r="BP6" s="166"/>
      <c r="BQ6" s="166"/>
      <c r="BR6" s="166"/>
      <c r="BS6" s="166"/>
      <c r="BT6" s="166"/>
      <c r="BU6" s="166"/>
      <c r="BV6" s="166"/>
      <c r="BW6" s="166"/>
      <c r="BX6" s="166"/>
      <c r="BY6" s="166"/>
      <c r="BZ6" s="166"/>
      <c r="CA6" s="166"/>
      <c r="CB6" s="166"/>
      <c r="CC6" s="166"/>
      <c r="CD6" s="166"/>
      <c r="CE6" s="166"/>
      <c r="CF6" s="166"/>
      <c r="CG6" s="166"/>
      <c r="CH6" s="166"/>
      <c r="CI6" s="166"/>
      <c r="CJ6" s="166"/>
      <c r="CK6" s="166"/>
      <c r="CL6" s="166"/>
      <c r="CM6" s="166"/>
      <c r="CN6" s="166"/>
      <c r="CO6" s="166"/>
      <c r="CP6" s="166"/>
      <c r="CQ6" s="166"/>
      <c r="CR6" s="166"/>
      <c r="CS6" s="166"/>
      <c r="CT6" s="166"/>
      <c r="CU6" s="166"/>
      <c r="CV6" s="166"/>
      <c r="CW6" s="166"/>
      <c r="CX6" s="166"/>
      <c r="CY6" s="166"/>
      <c r="CZ6" s="166"/>
      <c r="DA6" s="166"/>
      <c r="DB6" s="166"/>
      <c r="DC6" s="166"/>
      <c r="DD6" s="166"/>
      <c r="DE6" s="166"/>
      <c r="DF6" s="166"/>
      <c r="DG6" s="166"/>
      <c r="DH6" s="166"/>
      <c r="DI6" s="166"/>
      <c r="DJ6" s="166"/>
      <c r="DK6" s="166"/>
      <c r="DL6" s="166"/>
      <c r="DM6" s="166"/>
      <c r="DN6" s="166"/>
      <c r="DO6" s="166"/>
      <c r="DP6" s="166"/>
      <c r="DQ6" s="166"/>
      <c r="DR6" s="166"/>
      <c r="DS6" s="166"/>
      <c r="DT6" s="166"/>
      <c r="DU6" s="166"/>
      <c r="DV6" s="166"/>
      <c r="DW6" s="166"/>
      <c r="DX6" s="166"/>
      <c r="DY6" s="166"/>
      <c r="DZ6" s="166"/>
      <c r="EA6" s="166"/>
      <c r="EB6" s="166"/>
      <c r="EC6" s="166"/>
      <c r="ED6" s="166"/>
      <c r="EE6" s="166"/>
      <c r="EF6" s="166"/>
      <c r="EG6" s="166"/>
      <c r="EH6" s="166"/>
      <c r="EI6" s="166"/>
      <c r="EJ6" s="166"/>
      <c r="EK6" s="166"/>
      <c r="EL6" s="166"/>
      <c r="EM6" s="166"/>
      <c r="EN6" s="166"/>
      <c r="EO6" s="166"/>
      <c r="EP6" s="166"/>
      <c r="EQ6" s="166"/>
      <c r="ER6" s="166"/>
      <c r="ES6" s="166"/>
      <c r="ET6" s="166"/>
      <c r="EU6" s="166"/>
      <c r="EV6" s="166"/>
      <c r="EW6" s="166"/>
      <c r="EX6" s="166"/>
      <c r="EY6" s="166"/>
      <c r="EZ6" s="166"/>
      <c r="FA6" s="166"/>
      <c r="FB6" s="166"/>
      <c r="FC6" s="166"/>
      <c r="FD6" s="166"/>
      <c r="FE6" s="166"/>
      <c r="FF6" s="166"/>
      <c r="FG6" s="166"/>
      <c r="FH6" s="166"/>
      <c r="FI6" s="166"/>
      <c r="FJ6" s="166"/>
      <c r="FK6" s="166"/>
      <c r="FL6" s="166"/>
      <c r="FM6" s="166"/>
      <c r="FN6" s="166"/>
      <c r="FO6" s="166"/>
      <c r="FP6" s="166"/>
      <c r="FQ6" s="166"/>
      <c r="FR6" s="166"/>
      <c r="FS6" s="166"/>
      <c r="FT6" s="166"/>
      <c r="FU6" s="166"/>
      <c r="FV6" s="166"/>
      <c r="FW6" s="166"/>
      <c r="FX6" s="166"/>
      <c r="FY6" s="166"/>
      <c r="FZ6" s="166"/>
      <c r="GA6" s="166"/>
      <c r="GB6" s="166"/>
      <c r="GC6" s="166"/>
      <c r="GD6" s="166"/>
      <c r="GE6" s="166"/>
      <c r="GF6" s="166"/>
      <c r="GG6" s="166"/>
      <c r="GH6" s="166"/>
      <c r="GI6" s="166"/>
      <c r="GJ6" s="166"/>
    </row>
    <row r="7" spans="1:192">
      <c r="D7" s="171" t="s">
        <v>2</v>
      </c>
      <c r="F7" s="172" t="s">
        <v>3</v>
      </c>
      <c r="G7" s="170"/>
      <c r="H7" s="172" t="s">
        <v>3</v>
      </c>
      <c r="I7" s="170"/>
      <c r="J7" s="172" t="s">
        <v>3</v>
      </c>
      <c r="K7" s="170"/>
      <c r="L7" s="172" t="s">
        <v>3</v>
      </c>
    </row>
    <row r="8" spans="1:192">
      <c r="A8" s="173" t="s">
        <v>105</v>
      </c>
      <c r="F8" s="174"/>
      <c r="G8" s="175"/>
      <c r="H8" s="174"/>
      <c r="I8" s="176"/>
      <c r="J8" s="176"/>
      <c r="K8" s="176"/>
      <c r="L8" s="176"/>
    </row>
    <row r="9" spans="1:192">
      <c r="A9" s="159" t="s">
        <v>63</v>
      </c>
      <c r="E9" s="176"/>
      <c r="F9" s="176">
        <v>4324996099</v>
      </c>
      <c r="G9" s="176"/>
      <c r="H9" s="176">
        <v>6340819257.1499996</v>
      </c>
      <c r="I9" s="176"/>
      <c r="J9" s="176">
        <v>4268158868</v>
      </c>
      <c r="K9" s="176"/>
      <c r="L9" s="176">
        <v>5071531009</v>
      </c>
    </row>
    <row r="10" spans="1:192">
      <c r="A10" s="159" t="s">
        <v>107</v>
      </c>
      <c r="E10" s="176"/>
      <c r="F10" s="176"/>
      <c r="G10" s="176"/>
      <c r="H10" s="176"/>
      <c r="I10" s="176"/>
      <c r="J10" s="176"/>
      <c r="K10" s="176"/>
      <c r="L10" s="176"/>
    </row>
    <row r="11" spans="1:192">
      <c r="B11" s="159" t="s">
        <v>723</v>
      </c>
      <c r="E11" s="176"/>
      <c r="F11" s="176">
        <v>25870295</v>
      </c>
      <c r="G11" s="176"/>
      <c r="H11" s="176">
        <v>-15996874</v>
      </c>
      <c r="I11" s="176"/>
      <c r="J11" s="176">
        <v>413753</v>
      </c>
      <c r="K11" s="176"/>
      <c r="L11" s="176">
        <v>704076</v>
      </c>
    </row>
    <row r="12" spans="1:192">
      <c r="B12" s="159" t="s">
        <v>186</v>
      </c>
      <c r="E12" s="176"/>
      <c r="F12" s="176">
        <v>0</v>
      </c>
      <c r="G12" s="176"/>
      <c r="H12" s="176">
        <v>-9107402</v>
      </c>
      <c r="I12" s="176"/>
      <c r="J12" s="176">
        <v>0</v>
      </c>
      <c r="K12" s="176"/>
      <c r="L12" s="176">
        <v>-9107402</v>
      </c>
    </row>
    <row r="13" spans="1:192">
      <c r="B13" s="159" t="s">
        <v>454</v>
      </c>
      <c r="E13" s="176"/>
      <c r="F13" s="176">
        <v>0</v>
      </c>
      <c r="G13" s="176"/>
      <c r="H13" s="176">
        <v>-2495924</v>
      </c>
      <c r="I13" s="176"/>
      <c r="J13" s="176">
        <v>0</v>
      </c>
      <c r="K13" s="176"/>
      <c r="L13" s="176">
        <v>645445</v>
      </c>
    </row>
    <row r="14" spans="1:192">
      <c r="B14" s="159" t="s">
        <v>728</v>
      </c>
      <c r="E14" s="176"/>
      <c r="F14" s="176">
        <v>0</v>
      </c>
      <c r="G14" s="176"/>
      <c r="H14" s="176">
        <v>0</v>
      </c>
      <c r="I14" s="176"/>
      <c r="J14" s="176">
        <v>0</v>
      </c>
      <c r="K14" s="176"/>
      <c r="L14" s="176">
        <v>-153677049</v>
      </c>
    </row>
    <row r="15" spans="1:192">
      <c r="B15" s="159" t="s">
        <v>727</v>
      </c>
      <c r="E15" s="176"/>
      <c r="F15" s="176">
        <v>144020</v>
      </c>
      <c r="G15" s="176"/>
      <c r="H15" s="176">
        <v>-784117</v>
      </c>
      <c r="I15" s="176"/>
      <c r="J15" s="176">
        <v>0</v>
      </c>
      <c r="K15" s="176"/>
      <c r="L15" s="164">
        <v>0</v>
      </c>
    </row>
    <row r="16" spans="1:192">
      <c r="B16" s="159" t="s">
        <v>717</v>
      </c>
      <c r="E16" s="176"/>
      <c r="F16" s="176"/>
      <c r="G16" s="176"/>
      <c r="H16" s="176"/>
      <c r="I16" s="176"/>
      <c r="J16" s="176"/>
      <c r="K16" s="176"/>
    </row>
    <row r="17" spans="1:12">
      <c r="C17" s="159" t="s">
        <v>718</v>
      </c>
      <c r="D17" s="163" t="s">
        <v>708</v>
      </c>
      <c r="E17" s="176"/>
      <c r="F17" s="176">
        <v>-1981852903</v>
      </c>
      <c r="G17" s="176"/>
      <c r="H17" s="176">
        <v>-1024391790</v>
      </c>
      <c r="I17" s="176"/>
      <c r="J17" s="176">
        <v>0</v>
      </c>
      <c r="K17" s="176"/>
      <c r="L17" s="176">
        <v>0</v>
      </c>
    </row>
    <row r="18" spans="1:12">
      <c r="B18" s="159" t="s">
        <v>559</v>
      </c>
      <c r="E18" s="176"/>
      <c r="F18" s="176">
        <v>-2182268</v>
      </c>
      <c r="G18" s="176"/>
      <c r="H18" s="176">
        <v>-2435476</v>
      </c>
      <c r="I18" s="176"/>
      <c r="J18" s="176">
        <v>-982290</v>
      </c>
      <c r="K18" s="176"/>
      <c r="L18" s="176">
        <v>-3715759</v>
      </c>
    </row>
    <row r="19" spans="1:12">
      <c r="B19" s="159" t="s">
        <v>687</v>
      </c>
      <c r="E19" s="176"/>
      <c r="F19" s="176">
        <v>-70914963</v>
      </c>
      <c r="G19" s="176"/>
      <c r="H19" s="176">
        <v>-5834676584</v>
      </c>
      <c r="I19" s="176"/>
      <c r="J19" s="176">
        <v>0</v>
      </c>
      <c r="K19" s="176"/>
      <c r="L19" s="176">
        <v>-345373206</v>
      </c>
    </row>
    <row r="20" spans="1:12">
      <c r="B20" s="159" t="s">
        <v>194</v>
      </c>
      <c r="D20" s="163" t="s">
        <v>709</v>
      </c>
      <c r="E20" s="176"/>
      <c r="F20" s="176">
        <v>188851195</v>
      </c>
      <c r="G20" s="176"/>
      <c r="H20" s="176">
        <v>223179510</v>
      </c>
      <c r="I20" s="176"/>
      <c r="J20" s="176">
        <v>14517155</v>
      </c>
      <c r="K20" s="176"/>
      <c r="L20" s="176">
        <v>19065991</v>
      </c>
    </row>
    <row r="21" spans="1:12">
      <c r="B21" s="159" t="s">
        <v>195</v>
      </c>
      <c r="E21" s="176"/>
      <c r="F21" s="176">
        <v>9348866</v>
      </c>
      <c r="G21" s="176"/>
      <c r="H21" s="176">
        <v>29447741</v>
      </c>
      <c r="I21" s="176"/>
      <c r="J21" s="176">
        <v>8930376</v>
      </c>
      <c r="K21" s="176"/>
      <c r="L21" s="176">
        <v>29392273</v>
      </c>
    </row>
    <row r="22" spans="1:12">
      <c r="B22" s="159" t="s">
        <v>499</v>
      </c>
      <c r="E22" s="176"/>
      <c r="F22" s="176">
        <v>15826314</v>
      </c>
      <c r="G22" s="176"/>
      <c r="H22" s="176">
        <v>2148329</v>
      </c>
      <c r="I22" s="176"/>
      <c r="J22" s="176">
        <v>15824999</v>
      </c>
      <c r="K22" s="176"/>
      <c r="L22" s="176">
        <v>0</v>
      </c>
    </row>
    <row r="23" spans="1:12">
      <c r="B23" s="159" t="s">
        <v>167</v>
      </c>
      <c r="E23" s="611"/>
      <c r="F23" s="176">
        <v>0</v>
      </c>
      <c r="G23" s="176"/>
      <c r="H23" s="176">
        <v>0</v>
      </c>
      <c r="I23" s="176"/>
      <c r="J23" s="176">
        <v>-69624096</v>
      </c>
      <c r="K23" s="176"/>
      <c r="L23" s="176">
        <v>-5267502</v>
      </c>
    </row>
    <row r="24" spans="1:12">
      <c r="B24" s="159" t="s">
        <v>30</v>
      </c>
      <c r="D24" s="163">
        <v>19</v>
      </c>
      <c r="E24" s="176"/>
      <c r="F24" s="176">
        <v>14320413</v>
      </c>
      <c r="G24" s="176"/>
      <c r="H24" s="176">
        <v>11633917</v>
      </c>
      <c r="I24" s="176"/>
      <c r="J24" s="176">
        <v>2004054</v>
      </c>
      <c r="K24" s="176"/>
      <c r="L24" s="176">
        <v>3551507</v>
      </c>
    </row>
    <row r="25" spans="1:12">
      <c r="B25" s="159" t="s">
        <v>688</v>
      </c>
      <c r="E25" s="176"/>
      <c r="F25" s="176">
        <v>0</v>
      </c>
      <c r="G25" s="176"/>
      <c r="H25" s="176">
        <v>24596079</v>
      </c>
      <c r="I25" s="176"/>
      <c r="J25" s="176">
        <v>-11740000</v>
      </c>
      <c r="K25" s="176"/>
      <c r="L25" s="176">
        <v>-8134437</v>
      </c>
    </row>
    <row r="26" spans="1:12">
      <c r="B26" s="159" t="s">
        <v>56</v>
      </c>
      <c r="E26" s="176"/>
      <c r="F26" s="176">
        <v>-86714555</v>
      </c>
      <c r="G26" s="176"/>
      <c r="H26" s="176">
        <v>-27328208</v>
      </c>
      <c r="I26" s="176"/>
      <c r="J26" s="176">
        <v>-3823059936</v>
      </c>
      <c r="K26" s="176"/>
      <c r="L26" s="176">
        <v>-4618958848</v>
      </c>
    </row>
    <row r="27" spans="1:12">
      <c r="B27" s="159" t="s">
        <v>197</v>
      </c>
      <c r="E27" s="176"/>
      <c r="F27" s="176">
        <v>-944650105</v>
      </c>
      <c r="G27" s="176"/>
      <c r="H27" s="176">
        <v>-492735898</v>
      </c>
      <c r="I27" s="176"/>
      <c r="J27" s="176">
        <v>-937433624</v>
      </c>
      <c r="K27" s="176"/>
      <c r="L27" s="176">
        <v>-775997825</v>
      </c>
    </row>
    <row r="28" spans="1:12">
      <c r="B28" s="159" t="s">
        <v>62</v>
      </c>
      <c r="D28" s="163">
        <v>23</v>
      </c>
      <c r="E28" s="176"/>
      <c r="F28" s="176">
        <v>1060065767</v>
      </c>
      <c r="G28" s="176"/>
      <c r="H28" s="176">
        <v>1124260588</v>
      </c>
      <c r="I28" s="176"/>
      <c r="J28" s="176">
        <v>865795035</v>
      </c>
      <c r="K28" s="176"/>
      <c r="L28" s="176">
        <v>911795778</v>
      </c>
    </row>
    <row r="29" spans="1:12">
      <c r="A29" s="159" t="s">
        <v>113</v>
      </c>
      <c r="E29" s="176"/>
      <c r="F29" s="176"/>
      <c r="G29" s="176"/>
      <c r="H29" s="176"/>
      <c r="I29" s="176"/>
      <c r="J29" s="176"/>
      <c r="K29" s="176"/>
      <c r="L29" s="176"/>
    </row>
    <row r="30" spans="1:12">
      <c r="B30" s="181" t="s">
        <v>114</v>
      </c>
      <c r="E30" s="176"/>
      <c r="F30" s="176">
        <v>29468177</v>
      </c>
      <c r="G30" s="176"/>
      <c r="H30" s="176">
        <v>-92571214</v>
      </c>
      <c r="I30" s="176"/>
      <c r="J30" s="176">
        <v>204000714</v>
      </c>
      <c r="K30" s="176"/>
      <c r="L30" s="176">
        <v>-73963270</v>
      </c>
    </row>
    <row r="31" spans="1:12">
      <c r="B31" s="159" t="s">
        <v>115</v>
      </c>
      <c r="E31" s="176"/>
      <c r="F31" s="176">
        <v>336453357</v>
      </c>
      <c r="G31" s="176"/>
      <c r="H31" s="176">
        <v>346970369</v>
      </c>
      <c r="I31" s="176"/>
      <c r="J31" s="176">
        <v>427175844</v>
      </c>
      <c r="K31" s="176"/>
      <c r="L31" s="176">
        <v>-221218245</v>
      </c>
    </row>
    <row r="32" spans="1:12">
      <c r="B32" s="159" t="s">
        <v>7</v>
      </c>
      <c r="E32" s="176"/>
      <c r="F32" s="176">
        <v>-7708135</v>
      </c>
      <c r="G32" s="176"/>
      <c r="H32" s="176">
        <v>-146153372</v>
      </c>
      <c r="I32" s="176"/>
      <c r="J32" s="176">
        <v>7929778</v>
      </c>
      <c r="K32" s="176"/>
      <c r="L32" s="176">
        <v>-6303002</v>
      </c>
    </row>
    <row r="33" spans="1:12">
      <c r="B33" s="159" t="s">
        <v>15</v>
      </c>
      <c r="E33" s="176"/>
      <c r="F33" s="176">
        <v>-8950044</v>
      </c>
      <c r="G33" s="176"/>
      <c r="H33" s="176">
        <v>-34526654</v>
      </c>
      <c r="I33" s="176"/>
      <c r="J33" s="176">
        <v>1314166</v>
      </c>
      <c r="K33" s="176"/>
      <c r="L33" s="176">
        <v>441830</v>
      </c>
    </row>
    <row r="34" spans="1:12">
      <c r="B34" s="159" t="s">
        <v>21</v>
      </c>
      <c r="F34" s="176">
        <v>-341376577</v>
      </c>
      <c r="G34" s="176"/>
      <c r="H34" s="176">
        <v>58034009</v>
      </c>
      <c r="I34" s="176"/>
      <c r="J34" s="176">
        <v>-190679381</v>
      </c>
      <c r="K34" s="177"/>
      <c r="L34" s="176">
        <v>-45697271</v>
      </c>
    </row>
    <row r="35" spans="1:12">
      <c r="B35" s="159" t="s">
        <v>595</v>
      </c>
      <c r="E35" s="176"/>
      <c r="F35" s="176">
        <v>-107496275</v>
      </c>
      <c r="G35" s="176"/>
      <c r="H35" s="176">
        <v>-142797779</v>
      </c>
      <c r="I35" s="176"/>
      <c r="J35" s="176">
        <v>-13754599</v>
      </c>
      <c r="K35" s="176"/>
      <c r="L35" s="176">
        <v>537668484</v>
      </c>
    </row>
    <row r="36" spans="1:12">
      <c r="B36" s="159" t="s">
        <v>23</v>
      </c>
      <c r="F36" s="176">
        <v>-8251716</v>
      </c>
      <c r="G36" s="176"/>
      <c r="H36" s="176">
        <v>631882</v>
      </c>
      <c r="I36" s="176"/>
      <c r="J36" s="176">
        <v>-8800699</v>
      </c>
      <c r="K36" s="177"/>
      <c r="L36" s="176">
        <v>-5215880</v>
      </c>
    </row>
    <row r="37" spans="1:12">
      <c r="B37" s="159" t="s">
        <v>201</v>
      </c>
      <c r="D37" s="163">
        <v>19</v>
      </c>
      <c r="F37" s="176">
        <v>-617000</v>
      </c>
      <c r="G37" s="176"/>
      <c r="H37" s="176">
        <v>-4540248</v>
      </c>
      <c r="I37" s="176"/>
      <c r="J37" s="176">
        <v>-190200</v>
      </c>
      <c r="K37" s="176"/>
      <c r="L37" s="176">
        <v>-2256182</v>
      </c>
    </row>
    <row r="38" spans="1:12">
      <c r="B38" s="159" t="s">
        <v>31</v>
      </c>
      <c r="F38" s="179">
        <v>-16177227</v>
      </c>
      <c r="G38" s="176"/>
      <c r="H38" s="179">
        <v>-166331613</v>
      </c>
      <c r="I38" s="176"/>
      <c r="J38" s="179">
        <v>-21924468</v>
      </c>
      <c r="K38" s="176"/>
      <c r="L38" s="179">
        <v>7339470</v>
      </c>
    </row>
    <row r="39" spans="1:12">
      <c r="F39" s="176"/>
      <c r="G39" s="176"/>
      <c r="H39" s="176"/>
      <c r="I39" s="176"/>
      <c r="J39" s="176"/>
      <c r="K39" s="177"/>
      <c r="L39" s="176"/>
    </row>
    <row r="40" spans="1:12">
      <c r="F40" s="176"/>
      <c r="G40" s="176"/>
      <c r="H40" s="176"/>
      <c r="I40" s="176"/>
      <c r="J40" s="176"/>
      <c r="K40" s="177"/>
      <c r="L40" s="176"/>
    </row>
    <row r="41" spans="1:12">
      <c r="F41" s="176"/>
      <c r="G41" s="176"/>
      <c r="H41" s="176"/>
      <c r="I41" s="176"/>
      <c r="J41" s="176"/>
      <c r="K41" s="177"/>
      <c r="L41" s="176"/>
    </row>
    <row r="42" spans="1:12">
      <c r="F42" s="176"/>
      <c r="G42" s="176"/>
      <c r="H42" s="176"/>
      <c r="I42" s="176"/>
      <c r="J42" s="176"/>
      <c r="K42" s="177"/>
      <c r="L42" s="176"/>
    </row>
    <row r="43" spans="1:12">
      <c r="F43" s="176"/>
      <c r="G43" s="176"/>
      <c r="H43" s="176"/>
      <c r="I43" s="176"/>
      <c r="J43" s="176"/>
      <c r="K43" s="177"/>
      <c r="L43" s="176"/>
    </row>
    <row r="44" spans="1:12">
      <c r="F44" s="176"/>
      <c r="G44" s="176"/>
      <c r="H44" s="176"/>
      <c r="I44" s="176"/>
      <c r="J44" s="176"/>
      <c r="K44" s="177"/>
      <c r="L44" s="176"/>
    </row>
    <row r="45" spans="1:12">
      <c r="F45" s="176"/>
      <c r="G45" s="176"/>
      <c r="H45" s="176"/>
      <c r="I45" s="177"/>
      <c r="J45" s="176"/>
      <c r="K45" s="176"/>
      <c r="L45" s="176"/>
    </row>
    <row r="46" spans="1:12" ht="15" customHeight="1">
      <c r="F46" s="176"/>
      <c r="G46" s="176"/>
      <c r="H46" s="176"/>
      <c r="I46" s="177"/>
      <c r="J46" s="176"/>
      <c r="K46" s="176"/>
      <c r="L46" s="176"/>
    </row>
    <row r="47" spans="1:12" ht="21.95" customHeight="1">
      <c r="A47" s="185" t="s">
        <v>179</v>
      </c>
      <c r="B47" s="185"/>
      <c r="C47" s="185"/>
      <c r="D47" s="186"/>
      <c r="E47" s="185"/>
      <c r="F47" s="187"/>
      <c r="G47" s="188"/>
      <c r="H47" s="187"/>
      <c r="I47" s="188"/>
      <c r="J47" s="187"/>
      <c r="K47" s="188"/>
      <c r="L47" s="187"/>
    </row>
    <row r="48" spans="1:12">
      <c r="A48" s="155" t="s">
        <v>171</v>
      </c>
      <c r="B48" s="156"/>
      <c r="C48" s="156"/>
      <c r="D48" s="156"/>
      <c r="E48" s="156"/>
      <c r="F48" s="157"/>
      <c r="G48" s="158"/>
      <c r="H48" s="157"/>
      <c r="I48" s="158"/>
      <c r="J48" s="157"/>
      <c r="K48" s="158"/>
      <c r="L48" s="157"/>
    </row>
    <row r="49" spans="1:192">
      <c r="A49" s="155" t="s">
        <v>220</v>
      </c>
      <c r="B49" s="156"/>
      <c r="C49" s="156"/>
      <c r="D49" s="156"/>
      <c r="E49" s="156"/>
      <c r="F49" s="157"/>
      <c r="G49" s="158"/>
      <c r="H49" s="157"/>
      <c r="I49" s="158"/>
      <c r="J49" s="157"/>
      <c r="K49" s="158"/>
      <c r="L49" s="157"/>
    </row>
    <row r="50" spans="1:192">
      <c r="A50" s="160" t="s">
        <v>585</v>
      </c>
      <c r="B50" s="161"/>
      <c r="C50" s="161"/>
      <c r="D50" s="161"/>
      <c r="E50" s="161"/>
      <c r="F50" s="162"/>
      <c r="G50" s="162"/>
      <c r="H50" s="162"/>
      <c r="I50" s="162"/>
      <c r="J50" s="162"/>
      <c r="K50" s="162"/>
      <c r="L50" s="162"/>
    </row>
    <row r="51" spans="1:192">
      <c r="C51" s="159" t="s">
        <v>45</v>
      </c>
    </row>
    <row r="52" spans="1:192">
      <c r="A52" s="166"/>
      <c r="B52" s="166"/>
      <c r="C52" s="166"/>
      <c r="D52" s="167"/>
      <c r="E52" s="166"/>
      <c r="F52" s="623" t="s">
        <v>103</v>
      </c>
      <c r="G52" s="623"/>
      <c r="H52" s="623"/>
      <c r="I52" s="168"/>
      <c r="J52" s="623" t="s">
        <v>170</v>
      </c>
      <c r="K52" s="623"/>
      <c r="L52" s="623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  <c r="BI52" s="166"/>
      <c r="BJ52" s="166"/>
      <c r="BK52" s="166"/>
      <c r="BL52" s="166"/>
      <c r="BM52" s="166"/>
      <c r="BN52" s="166"/>
      <c r="BO52" s="166"/>
      <c r="BP52" s="166"/>
      <c r="BQ52" s="166"/>
      <c r="BR52" s="166"/>
      <c r="BS52" s="166"/>
      <c r="BT52" s="166"/>
      <c r="BU52" s="166"/>
      <c r="BV52" s="166"/>
      <c r="BW52" s="166"/>
      <c r="BX52" s="166"/>
      <c r="BY52" s="166"/>
      <c r="BZ52" s="166"/>
      <c r="CA52" s="166"/>
      <c r="CB52" s="166"/>
      <c r="CC52" s="166"/>
      <c r="CD52" s="166"/>
      <c r="CE52" s="166"/>
      <c r="CF52" s="166"/>
      <c r="CG52" s="166"/>
      <c r="CH52" s="166"/>
      <c r="CI52" s="166"/>
      <c r="CJ52" s="166"/>
      <c r="CK52" s="166"/>
      <c r="CL52" s="166"/>
      <c r="CM52" s="166"/>
      <c r="CN52" s="166"/>
      <c r="CO52" s="166"/>
      <c r="CP52" s="166"/>
      <c r="CQ52" s="166"/>
      <c r="CR52" s="166"/>
      <c r="CS52" s="166"/>
      <c r="CT52" s="166"/>
      <c r="CU52" s="166"/>
      <c r="CV52" s="166"/>
      <c r="CW52" s="166"/>
      <c r="CX52" s="166"/>
      <c r="CY52" s="166"/>
      <c r="CZ52" s="166"/>
      <c r="DA52" s="166"/>
      <c r="DB52" s="166"/>
      <c r="DC52" s="166"/>
      <c r="DD52" s="166"/>
      <c r="DE52" s="166"/>
      <c r="DF52" s="166"/>
      <c r="DG52" s="166"/>
      <c r="DH52" s="166"/>
      <c r="DI52" s="166"/>
      <c r="DJ52" s="166"/>
      <c r="DK52" s="166"/>
      <c r="DL52" s="166"/>
      <c r="DM52" s="166"/>
      <c r="DN52" s="166"/>
      <c r="DO52" s="166"/>
      <c r="DP52" s="166"/>
      <c r="DQ52" s="166"/>
      <c r="DR52" s="166"/>
      <c r="DS52" s="166"/>
      <c r="DT52" s="166"/>
      <c r="DU52" s="166"/>
      <c r="DV52" s="166"/>
      <c r="DW52" s="166"/>
      <c r="DX52" s="166"/>
      <c r="DY52" s="166"/>
      <c r="DZ52" s="166"/>
      <c r="EA52" s="166"/>
      <c r="EB52" s="166"/>
      <c r="EC52" s="166"/>
      <c r="ED52" s="166"/>
      <c r="EE52" s="166"/>
      <c r="EF52" s="166"/>
      <c r="EG52" s="166"/>
      <c r="EH52" s="166"/>
      <c r="EI52" s="166"/>
      <c r="EJ52" s="166"/>
      <c r="EK52" s="166"/>
      <c r="EL52" s="166"/>
      <c r="EM52" s="166"/>
      <c r="EN52" s="166"/>
      <c r="EO52" s="166"/>
      <c r="EP52" s="166"/>
      <c r="EQ52" s="166"/>
      <c r="ER52" s="166"/>
      <c r="ES52" s="166"/>
      <c r="ET52" s="166"/>
      <c r="EU52" s="166"/>
      <c r="EV52" s="166"/>
      <c r="EW52" s="166"/>
      <c r="EX52" s="166"/>
      <c r="EY52" s="166"/>
      <c r="EZ52" s="166"/>
      <c r="FA52" s="166"/>
      <c r="FB52" s="166"/>
      <c r="FC52" s="166"/>
      <c r="FD52" s="166"/>
      <c r="FE52" s="166"/>
      <c r="FF52" s="166"/>
      <c r="FG52" s="166"/>
      <c r="FH52" s="166"/>
      <c r="FI52" s="166"/>
      <c r="FJ52" s="166"/>
      <c r="FK52" s="166"/>
      <c r="FL52" s="166"/>
      <c r="FM52" s="166"/>
      <c r="FN52" s="166"/>
      <c r="FO52" s="166"/>
      <c r="FP52" s="166"/>
      <c r="FQ52" s="166"/>
      <c r="FR52" s="166"/>
      <c r="FS52" s="166"/>
      <c r="FT52" s="166"/>
      <c r="FU52" s="166"/>
      <c r="FV52" s="166"/>
      <c r="FW52" s="166"/>
      <c r="FX52" s="166"/>
      <c r="FY52" s="166"/>
      <c r="FZ52" s="166"/>
      <c r="GA52" s="166"/>
      <c r="GB52" s="166"/>
      <c r="GC52" s="166"/>
      <c r="GD52" s="166"/>
      <c r="GE52" s="166"/>
      <c r="GF52" s="166"/>
      <c r="GG52" s="166"/>
      <c r="GH52" s="166"/>
      <c r="GI52" s="166"/>
      <c r="GJ52" s="166"/>
    </row>
    <row r="53" spans="1:192">
      <c r="A53" s="166"/>
      <c r="B53" s="166"/>
      <c r="C53" s="166"/>
      <c r="D53" s="167"/>
      <c r="E53" s="166"/>
      <c r="F53" s="36" t="s">
        <v>583</v>
      </c>
      <c r="G53" s="37"/>
      <c r="H53" s="36" t="s">
        <v>158</v>
      </c>
      <c r="I53" s="37"/>
      <c r="J53" s="36" t="s">
        <v>583</v>
      </c>
      <c r="K53" s="37"/>
      <c r="L53" s="36" t="s">
        <v>158</v>
      </c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  <c r="BI53" s="166"/>
      <c r="BJ53" s="166"/>
      <c r="BK53" s="166"/>
      <c r="BL53" s="166"/>
      <c r="BM53" s="166"/>
      <c r="BN53" s="166"/>
      <c r="BO53" s="166"/>
      <c r="BP53" s="166"/>
      <c r="BQ53" s="166"/>
      <c r="BR53" s="166"/>
      <c r="BS53" s="166"/>
      <c r="BT53" s="166"/>
      <c r="BU53" s="166"/>
      <c r="BV53" s="166"/>
      <c r="BW53" s="166"/>
      <c r="BX53" s="166"/>
      <c r="BY53" s="166"/>
      <c r="BZ53" s="166"/>
      <c r="CA53" s="166"/>
      <c r="CB53" s="166"/>
      <c r="CC53" s="166"/>
      <c r="CD53" s="166"/>
      <c r="CE53" s="166"/>
      <c r="CF53" s="166"/>
      <c r="CG53" s="166"/>
      <c r="CH53" s="166"/>
      <c r="CI53" s="166"/>
      <c r="CJ53" s="166"/>
      <c r="CK53" s="166"/>
      <c r="CL53" s="166"/>
      <c r="CM53" s="166"/>
      <c r="CN53" s="166"/>
      <c r="CO53" s="166"/>
      <c r="CP53" s="166"/>
      <c r="CQ53" s="166"/>
      <c r="CR53" s="166"/>
      <c r="CS53" s="166"/>
      <c r="CT53" s="166"/>
      <c r="CU53" s="166"/>
      <c r="CV53" s="166"/>
      <c r="CW53" s="166"/>
      <c r="CX53" s="166"/>
      <c r="CY53" s="166"/>
      <c r="CZ53" s="166"/>
      <c r="DA53" s="166"/>
      <c r="DB53" s="166"/>
      <c r="DC53" s="166"/>
      <c r="DD53" s="166"/>
      <c r="DE53" s="166"/>
      <c r="DF53" s="166"/>
      <c r="DG53" s="166"/>
      <c r="DH53" s="166"/>
      <c r="DI53" s="166"/>
      <c r="DJ53" s="166"/>
      <c r="DK53" s="166"/>
      <c r="DL53" s="166"/>
      <c r="DM53" s="166"/>
      <c r="DN53" s="166"/>
      <c r="DO53" s="166"/>
      <c r="DP53" s="166"/>
      <c r="DQ53" s="166"/>
      <c r="DR53" s="166"/>
      <c r="DS53" s="166"/>
      <c r="DT53" s="166"/>
      <c r="DU53" s="166"/>
      <c r="DV53" s="166"/>
      <c r="DW53" s="166"/>
      <c r="DX53" s="166"/>
      <c r="DY53" s="166"/>
      <c r="DZ53" s="166"/>
      <c r="EA53" s="166"/>
      <c r="EB53" s="166"/>
      <c r="EC53" s="166"/>
      <c r="ED53" s="166"/>
      <c r="EE53" s="166"/>
      <c r="EF53" s="166"/>
      <c r="EG53" s="166"/>
      <c r="EH53" s="166"/>
      <c r="EI53" s="166"/>
      <c r="EJ53" s="166"/>
      <c r="EK53" s="166"/>
      <c r="EL53" s="166"/>
      <c r="EM53" s="166"/>
      <c r="EN53" s="166"/>
      <c r="EO53" s="166"/>
      <c r="EP53" s="166"/>
      <c r="EQ53" s="166"/>
      <c r="ER53" s="166"/>
      <c r="ES53" s="166"/>
      <c r="ET53" s="166"/>
      <c r="EU53" s="166"/>
      <c r="EV53" s="166"/>
      <c r="EW53" s="166"/>
      <c r="EX53" s="166"/>
      <c r="EY53" s="166"/>
      <c r="EZ53" s="166"/>
      <c r="FA53" s="166"/>
      <c r="FB53" s="166"/>
      <c r="FC53" s="166"/>
      <c r="FD53" s="166"/>
      <c r="FE53" s="166"/>
      <c r="FF53" s="166"/>
      <c r="FG53" s="166"/>
      <c r="FH53" s="166"/>
      <c r="FI53" s="166"/>
      <c r="FJ53" s="166"/>
      <c r="FK53" s="166"/>
      <c r="FL53" s="166"/>
      <c r="FM53" s="166"/>
      <c r="FN53" s="166"/>
      <c r="FO53" s="166"/>
      <c r="FP53" s="166"/>
      <c r="FQ53" s="166"/>
      <c r="FR53" s="166"/>
      <c r="FS53" s="166"/>
      <c r="FT53" s="166"/>
      <c r="FU53" s="166"/>
      <c r="FV53" s="166"/>
      <c r="FW53" s="166"/>
      <c r="FX53" s="166"/>
      <c r="FY53" s="166"/>
      <c r="FZ53" s="166"/>
      <c r="GA53" s="166"/>
      <c r="GB53" s="166"/>
      <c r="GC53" s="166"/>
      <c r="GD53" s="166"/>
      <c r="GE53" s="166"/>
      <c r="GF53" s="166"/>
      <c r="GG53" s="166"/>
      <c r="GH53" s="166"/>
      <c r="GI53" s="166"/>
      <c r="GJ53" s="166"/>
    </row>
    <row r="54" spans="1:192">
      <c r="D54" s="171" t="s">
        <v>2</v>
      </c>
      <c r="F54" s="172" t="s">
        <v>3</v>
      </c>
      <c r="G54" s="170"/>
      <c r="H54" s="172" t="s">
        <v>3</v>
      </c>
      <c r="I54" s="170"/>
      <c r="J54" s="172" t="s">
        <v>3</v>
      </c>
      <c r="K54" s="170"/>
      <c r="L54" s="172" t="s">
        <v>3</v>
      </c>
    </row>
    <row r="55" spans="1:192">
      <c r="D55" s="167"/>
      <c r="F55" s="165"/>
      <c r="H55" s="165"/>
      <c r="J55" s="165"/>
      <c r="L55" s="165"/>
    </row>
    <row r="56" spans="1:192">
      <c r="A56" s="196" t="s">
        <v>500</v>
      </c>
      <c r="D56" s="197"/>
      <c r="E56" s="166"/>
      <c r="F56" s="176">
        <f>SUM(F37:F55,F9:F36)</f>
        <v>2428452735</v>
      </c>
      <c r="G56" s="176"/>
      <c r="H56" s="176">
        <f>SUM(H37:H55,H9:H36)</f>
        <v>164848528.14999962</v>
      </c>
      <c r="I56" s="176"/>
      <c r="J56" s="176">
        <f>SUM(J37:J55,J9:J36)</f>
        <v>737875449</v>
      </c>
      <c r="K56" s="176"/>
      <c r="L56" s="176">
        <f>SUM(L37:L55,L9:L36)</f>
        <v>307249985</v>
      </c>
    </row>
    <row r="57" spans="1:192">
      <c r="A57" s="166" t="s">
        <v>54</v>
      </c>
      <c r="D57" s="197"/>
      <c r="E57" s="166"/>
      <c r="F57" s="176">
        <v>1330212906</v>
      </c>
      <c r="G57" s="176"/>
      <c r="H57" s="176">
        <v>67209747</v>
      </c>
      <c r="I57" s="176"/>
      <c r="J57" s="176">
        <v>1268362790</v>
      </c>
      <c r="K57" s="176"/>
      <c r="L57" s="176">
        <v>393747291</v>
      </c>
    </row>
    <row r="58" spans="1:192">
      <c r="A58" s="166" t="s">
        <v>202</v>
      </c>
      <c r="D58" s="197"/>
      <c r="E58" s="166"/>
      <c r="F58" s="176">
        <v>-1145220008</v>
      </c>
      <c r="G58" s="176"/>
      <c r="H58" s="176">
        <v>-910941441</v>
      </c>
      <c r="I58" s="176"/>
      <c r="J58" s="176">
        <v>-869373496</v>
      </c>
      <c r="K58" s="176"/>
      <c r="L58" s="176">
        <v>-860140818</v>
      </c>
    </row>
    <row r="59" spans="1:192">
      <c r="A59" s="166" t="s">
        <v>203</v>
      </c>
      <c r="D59" s="197"/>
      <c r="E59" s="166"/>
      <c r="F59" s="176">
        <v>740719330</v>
      </c>
      <c r="G59" s="176"/>
      <c r="H59" s="176">
        <v>724020604</v>
      </c>
      <c r="I59" s="176"/>
      <c r="J59" s="176">
        <v>53354392</v>
      </c>
      <c r="K59" s="176"/>
      <c r="L59" s="176">
        <v>72497773</v>
      </c>
      <c r="N59" s="612"/>
    </row>
    <row r="60" spans="1:192">
      <c r="A60" s="198" t="s">
        <v>204</v>
      </c>
      <c r="D60" s="167"/>
      <c r="E60" s="166"/>
      <c r="F60" s="176">
        <v>2828089</v>
      </c>
      <c r="G60" s="176"/>
      <c r="H60" s="176">
        <v>25957242</v>
      </c>
      <c r="I60" s="176"/>
      <c r="J60" s="176">
        <v>0</v>
      </c>
      <c r="K60" s="176"/>
      <c r="L60" s="176">
        <v>24062818</v>
      </c>
      <c r="N60" s="178"/>
    </row>
    <row r="61" spans="1:192">
      <c r="A61" s="198" t="s">
        <v>205</v>
      </c>
      <c r="D61" s="167"/>
      <c r="E61" s="166"/>
      <c r="F61" s="179">
        <v>-227645404</v>
      </c>
      <c r="G61" s="176"/>
      <c r="H61" s="179">
        <v>-647627307</v>
      </c>
      <c r="I61" s="176"/>
      <c r="J61" s="179">
        <v>-46574153</v>
      </c>
      <c r="K61" s="177"/>
      <c r="L61" s="179">
        <v>-65579341</v>
      </c>
      <c r="N61" s="612"/>
    </row>
    <row r="62" spans="1:192" ht="8.1" customHeight="1">
      <c r="C62" s="199"/>
      <c r="D62" s="167"/>
      <c r="E62" s="166"/>
      <c r="F62" s="176"/>
      <c r="G62" s="177"/>
      <c r="H62" s="176"/>
      <c r="I62" s="177"/>
      <c r="J62" s="176"/>
      <c r="K62" s="176"/>
      <c r="L62" s="176"/>
    </row>
    <row r="63" spans="1:192">
      <c r="A63" s="173" t="s">
        <v>117</v>
      </c>
      <c r="D63" s="200"/>
      <c r="F63" s="179">
        <f>SUM(F56:F62)</f>
        <v>3129347648</v>
      </c>
      <c r="G63" s="177"/>
      <c r="H63" s="179">
        <f>SUM(H56:H62)</f>
        <v>-576532626.85000038</v>
      </c>
      <c r="I63" s="177"/>
      <c r="J63" s="179">
        <f>SUM(J56:J62)</f>
        <v>1143644982</v>
      </c>
      <c r="K63" s="176"/>
      <c r="L63" s="179">
        <f>SUM(L56:L62)</f>
        <v>-128162292</v>
      </c>
    </row>
    <row r="64" spans="1:192">
      <c r="F64" s="176"/>
      <c r="H64" s="176"/>
      <c r="J64" s="176"/>
      <c r="K64" s="176"/>
      <c r="L64" s="176"/>
    </row>
    <row r="65" spans="1:12">
      <c r="A65" s="173" t="s">
        <v>118</v>
      </c>
      <c r="E65" s="201"/>
      <c r="F65" s="174"/>
      <c r="G65" s="175"/>
      <c r="H65" s="174"/>
      <c r="I65" s="175"/>
      <c r="J65" s="174"/>
      <c r="K65" s="176"/>
      <c r="L65" s="174"/>
    </row>
    <row r="66" spans="1:12">
      <c r="A66" s="159" t="s">
        <v>208</v>
      </c>
      <c r="E66" s="201"/>
      <c r="F66" s="176">
        <v>0</v>
      </c>
      <c r="G66" s="176"/>
      <c r="H66" s="176">
        <v>-854044910</v>
      </c>
      <c r="I66" s="176"/>
      <c r="J66" s="176">
        <v>0</v>
      </c>
      <c r="K66" s="176"/>
      <c r="L66" s="174">
        <v>-854044910</v>
      </c>
    </row>
    <row r="67" spans="1:12">
      <c r="A67" s="159" t="s">
        <v>689</v>
      </c>
      <c r="E67" s="201"/>
      <c r="F67" s="176">
        <v>0</v>
      </c>
      <c r="G67" s="176"/>
      <c r="H67" s="176">
        <v>1469125257</v>
      </c>
      <c r="I67" s="176"/>
      <c r="J67" s="176">
        <v>0</v>
      </c>
      <c r="K67" s="176"/>
      <c r="L67" s="176">
        <v>1469125257</v>
      </c>
    </row>
    <row r="68" spans="1:12">
      <c r="A68" s="159" t="s">
        <v>719</v>
      </c>
      <c r="E68" s="201"/>
      <c r="F68" s="176">
        <v>-163927168</v>
      </c>
      <c r="G68" s="176"/>
      <c r="H68" s="176">
        <v>0</v>
      </c>
      <c r="I68" s="176"/>
      <c r="J68" s="176">
        <v>-163927168</v>
      </c>
      <c r="K68" s="176"/>
      <c r="L68" s="176">
        <v>0</v>
      </c>
    </row>
    <row r="69" spans="1:12">
      <c r="A69" s="159" t="s">
        <v>713</v>
      </c>
      <c r="D69" s="163">
        <v>11</v>
      </c>
      <c r="E69" s="201"/>
      <c r="F69" s="176">
        <v>40421945</v>
      </c>
      <c r="G69" s="176"/>
      <c r="H69" s="176">
        <v>0</v>
      </c>
      <c r="I69" s="176"/>
      <c r="J69" s="176">
        <v>40421945</v>
      </c>
      <c r="K69" s="176"/>
      <c r="L69" s="176">
        <v>0</v>
      </c>
    </row>
    <row r="70" spans="1:12">
      <c r="A70" s="181" t="s">
        <v>122</v>
      </c>
      <c r="D70" s="163">
        <v>12</v>
      </c>
      <c r="E70" s="203"/>
      <c r="F70" s="176">
        <v>-1219487600</v>
      </c>
      <c r="G70" s="176"/>
      <c r="H70" s="176">
        <v>-731180405</v>
      </c>
      <c r="I70" s="176"/>
      <c r="J70" s="176">
        <v>0</v>
      </c>
      <c r="K70" s="176"/>
      <c r="L70" s="174">
        <v>0</v>
      </c>
    </row>
    <row r="71" spans="1:12">
      <c r="A71" s="181" t="s">
        <v>690</v>
      </c>
      <c r="E71" s="203"/>
      <c r="F71" s="176">
        <v>0</v>
      </c>
      <c r="G71" s="176"/>
      <c r="H71" s="176">
        <v>7323555</v>
      </c>
      <c r="I71" s="176"/>
      <c r="J71" s="176">
        <v>0</v>
      </c>
      <c r="K71" s="176"/>
      <c r="L71" s="174">
        <v>7323555</v>
      </c>
    </row>
    <row r="72" spans="1:12">
      <c r="A72" s="181" t="s">
        <v>710</v>
      </c>
      <c r="E72" s="203"/>
      <c r="F72" s="176">
        <v>16183065</v>
      </c>
      <c r="G72" s="176"/>
      <c r="H72" s="176">
        <v>36719999</v>
      </c>
      <c r="I72" s="176"/>
      <c r="J72" s="176">
        <v>16183065</v>
      </c>
      <c r="K72" s="176"/>
      <c r="L72" s="174">
        <v>0</v>
      </c>
    </row>
    <row r="73" spans="1:12">
      <c r="A73" s="159" t="s">
        <v>691</v>
      </c>
      <c r="E73" s="201"/>
      <c r="F73" s="176">
        <v>0</v>
      </c>
      <c r="G73" s="176"/>
      <c r="H73" s="176">
        <v>0</v>
      </c>
      <c r="I73" s="176"/>
      <c r="J73" s="176">
        <v>-475750000</v>
      </c>
      <c r="K73" s="176"/>
      <c r="L73" s="174">
        <v>-2005902623</v>
      </c>
    </row>
    <row r="74" spans="1:12">
      <c r="A74" s="181" t="s">
        <v>692</v>
      </c>
      <c r="C74" s="181"/>
      <c r="D74" s="163">
        <v>12</v>
      </c>
      <c r="E74" s="203"/>
      <c r="F74" s="176">
        <v>-138747500</v>
      </c>
      <c r="G74" s="176"/>
      <c r="H74" s="176">
        <v>-69325013</v>
      </c>
      <c r="I74" s="176"/>
      <c r="J74" s="176">
        <v>-6247500</v>
      </c>
      <c r="K74" s="176"/>
      <c r="L74" s="174">
        <v>0</v>
      </c>
    </row>
    <row r="75" spans="1:12">
      <c r="A75" s="181" t="s">
        <v>693</v>
      </c>
      <c r="C75" s="181"/>
      <c r="E75" s="203"/>
      <c r="F75" s="176">
        <v>2151955</v>
      </c>
      <c r="G75" s="176"/>
      <c r="H75" s="176">
        <v>1274998</v>
      </c>
      <c r="I75" s="176"/>
      <c r="J75" s="176">
        <v>6247500</v>
      </c>
      <c r="K75" s="176"/>
      <c r="L75" s="164">
        <v>0</v>
      </c>
    </row>
    <row r="76" spans="1:12">
      <c r="A76" s="159" t="s">
        <v>694</v>
      </c>
      <c r="E76" s="203"/>
      <c r="F76" s="176">
        <v>64107986</v>
      </c>
      <c r="G76" s="176"/>
      <c r="H76" s="176">
        <v>27328208</v>
      </c>
      <c r="I76" s="176"/>
      <c r="J76" s="176">
        <v>3769705544</v>
      </c>
      <c r="K76" s="176"/>
      <c r="L76" s="174">
        <v>4546461074</v>
      </c>
    </row>
    <row r="77" spans="1:12">
      <c r="A77" s="159" t="s">
        <v>127</v>
      </c>
      <c r="E77" s="203"/>
      <c r="F77" s="176">
        <v>-400277770</v>
      </c>
      <c r="G77" s="176"/>
      <c r="H77" s="176">
        <v>-245657181</v>
      </c>
      <c r="I77" s="176"/>
      <c r="J77" s="176">
        <v>-9253507</v>
      </c>
      <c r="K77" s="177"/>
      <c r="L77" s="176">
        <v>-16309161</v>
      </c>
    </row>
    <row r="78" spans="1:12">
      <c r="A78" s="159" t="s">
        <v>126</v>
      </c>
      <c r="E78" s="203"/>
      <c r="F78" s="176">
        <v>2228973</v>
      </c>
      <c r="G78" s="176"/>
      <c r="H78" s="176">
        <v>2742466</v>
      </c>
      <c r="I78" s="176"/>
      <c r="J78" s="176">
        <v>995328</v>
      </c>
      <c r="K78" s="177"/>
      <c r="L78" s="174">
        <v>2415364</v>
      </c>
    </row>
    <row r="79" spans="1:12">
      <c r="A79" s="159" t="s">
        <v>125</v>
      </c>
      <c r="D79" s="163">
        <v>14</v>
      </c>
      <c r="E79" s="203"/>
      <c r="F79" s="176">
        <v>-2043459</v>
      </c>
      <c r="G79" s="176"/>
      <c r="H79" s="176">
        <v>-21717957</v>
      </c>
      <c r="I79" s="176"/>
      <c r="J79" s="176">
        <v>0</v>
      </c>
      <c r="K79" s="177"/>
      <c r="L79" s="174">
        <v>0</v>
      </c>
    </row>
    <row r="80" spans="1:12">
      <c r="A80" s="159" t="s">
        <v>124</v>
      </c>
      <c r="E80" s="203"/>
      <c r="F80" s="176">
        <v>128000000</v>
      </c>
      <c r="G80" s="176"/>
      <c r="H80" s="176">
        <v>8171827449</v>
      </c>
      <c r="I80" s="176"/>
      <c r="J80" s="176">
        <v>0</v>
      </c>
      <c r="K80" s="205"/>
      <c r="L80" s="176">
        <v>538159694</v>
      </c>
    </row>
    <row r="81" spans="1:12">
      <c r="A81" s="159" t="s">
        <v>120</v>
      </c>
      <c r="D81" s="163">
        <v>34</v>
      </c>
      <c r="E81" s="203"/>
      <c r="F81" s="176">
        <v>-45900000</v>
      </c>
      <c r="G81" s="176"/>
      <c r="H81" s="176">
        <v>-18631900000</v>
      </c>
      <c r="I81" s="176"/>
      <c r="J81" s="176">
        <v>-958307190</v>
      </c>
      <c r="K81" s="176"/>
      <c r="L81" s="174">
        <v>-30052305541</v>
      </c>
    </row>
    <row r="82" spans="1:12">
      <c r="A82" s="159" t="s">
        <v>121</v>
      </c>
      <c r="D82" s="163">
        <v>34</v>
      </c>
      <c r="E82" s="203"/>
      <c r="F82" s="176">
        <v>2638035000</v>
      </c>
      <c r="G82" s="176"/>
      <c r="H82" s="176">
        <v>1532900000</v>
      </c>
      <c r="I82" s="176"/>
      <c r="J82" s="176">
        <v>3352248200</v>
      </c>
      <c r="K82" s="176"/>
      <c r="L82" s="174">
        <v>19087214531</v>
      </c>
    </row>
    <row r="83" spans="1:12">
      <c r="A83" s="159" t="s">
        <v>218</v>
      </c>
      <c r="E83" s="203"/>
      <c r="F83" s="179">
        <v>0</v>
      </c>
      <c r="G83" s="176"/>
      <c r="H83" s="179">
        <v>1519253430</v>
      </c>
      <c r="I83" s="176"/>
      <c r="J83" s="179">
        <v>0</v>
      </c>
      <c r="K83" s="177"/>
      <c r="L83" s="179">
        <v>96689280</v>
      </c>
    </row>
    <row r="84" spans="1:12" ht="8.1" customHeight="1">
      <c r="F84" s="165"/>
      <c r="H84" s="165"/>
      <c r="J84" s="165"/>
      <c r="L84" s="165"/>
    </row>
    <row r="85" spans="1:12">
      <c r="A85" s="173" t="s">
        <v>219</v>
      </c>
      <c r="F85" s="179">
        <f>SUM(F66:F84)</f>
        <v>920745427</v>
      </c>
      <c r="G85" s="205"/>
      <c r="H85" s="179">
        <f>SUM(H66:H84)</f>
        <v>-7785330104</v>
      </c>
      <c r="I85" s="205"/>
      <c r="J85" s="179">
        <f>SUM(J66:J84)</f>
        <v>5572316217</v>
      </c>
      <c r="K85" s="177">
        <v>0</v>
      </c>
      <c r="L85" s="179">
        <f>SUM(L66:L84)</f>
        <v>-7181173480</v>
      </c>
    </row>
    <row r="86" spans="1:12">
      <c r="A86" s="173"/>
      <c r="F86" s="176"/>
      <c r="G86" s="205"/>
      <c r="H86" s="176"/>
      <c r="I86" s="205"/>
      <c r="J86" s="176"/>
      <c r="K86" s="177"/>
      <c r="L86" s="176"/>
    </row>
    <row r="87" spans="1:12">
      <c r="A87" s="173"/>
      <c r="F87" s="176"/>
      <c r="G87" s="205"/>
      <c r="H87" s="176"/>
      <c r="I87" s="205"/>
      <c r="J87" s="176"/>
      <c r="K87" s="177"/>
      <c r="L87" s="176"/>
    </row>
    <row r="88" spans="1:12">
      <c r="A88" s="173"/>
      <c r="F88" s="176"/>
      <c r="G88" s="205"/>
      <c r="H88" s="176"/>
      <c r="I88" s="205"/>
      <c r="J88" s="176"/>
      <c r="K88" s="177"/>
      <c r="L88" s="176"/>
    </row>
    <row r="89" spans="1:12" ht="14.45" customHeight="1">
      <c r="A89" s="173"/>
      <c r="F89" s="176"/>
      <c r="G89" s="205"/>
      <c r="H89" s="176"/>
      <c r="I89" s="205"/>
      <c r="J89" s="176"/>
      <c r="K89" s="177"/>
      <c r="L89" s="176"/>
    </row>
    <row r="90" spans="1:12" ht="14.45" customHeight="1">
      <c r="A90" s="173"/>
      <c r="F90" s="176"/>
      <c r="G90" s="205"/>
      <c r="H90" s="176"/>
      <c r="I90" s="205"/>
      <c r="J90" s="176"/>
      <c r="K90" s="177"/>
      <c r="L90" s="176"/>
    </row>
    <row r="91" spans="1:12" ht="14.45" customHeight="1">
      <c r="A91" s="173"/>
      <c r="F91" s="176"/>
      <c r="G91" s="205"/>
      <c r="H91" s="176"/>
      <c r="I91" s="205"/>
      <c r="J91" s="176"/>
      <c r="K91" s="177"/>
      <c r="L91" s="176"/>
    </row>
    <row r="92" spans="1:12" ht="14.45" customHeight="1">
      <c r="A92" s="173"/>
      <c r="F92" s="176"/>
      <c r="G92" s="205"/>
      <c r="H92" s="176"/>
      <c r="I92" s="205"/>
      <c r="J92" s="176"/>
      <c r="K92" s="177"/>
      <c r="L92" s="176"/>
    </row>
    <row r="93" spans="1:12" ht="14.45" customHeight="1">
      <c r="A93" s="173"/>
      <c r="F93" s="176"/>
      <c r="G93" s="205"/>
      <c r="H93" s="176"/>
      <c r="I93" s="205"/>
      <c r="J93" s="176"/>
      <c r="K93" s="177"/>
      <c r="L93" s="176"/>
    </row>
    <row r="94" spans="1:12" ht="14.45" customHeight="1">
      <c r="A94" s="173"/>
      <c r="F94" s="176"/>
      <c r="G94" s="205"/>
      <c r="H94" s="176"/>
      <c r="I94" s="205"/>
      <c r="J94" s="176"/>
      <c r="K94" s="177"/>
      <c r="L94" s="176"/>
    </row>
    <row r="95" spans="1:12" ht="14.45" customHeight="1">
      <c r="A95" s="173"/>
      <c r="F95" s="176"/>
      <c r="G95" s="205"/>
      <c r="H95" s="176"/>
      <c r="I95" s="205"/>
      <c r="J95" s="176"/>
      <c r="K95" s="177"/>
      <c r="L95" s="176"/>
    </row>
    <row r="96" spans="1:12" ht="6" customHeight="1">
      <c r="A96" s="173"/>
      <c r="F96" s="176"/>
      <c r="G96" s="205"/>
      <c r="H96" s="176"/>
      <c r="I96" s="205"/>
      <c r="J96" s="176"/>
      <c r="K96" s="177"/>
      <c r="L96" s="176"/>
    </row>
    <row r="97" spans="1:192" ht="21.95" customHeight="1">
      <c r="A97" s="185" t="s">
        <v>179</v>
      </c>
      <c r="B97" s="185"/>
      <c r="C97" s="185"/>
      <c r="D97" s="186"/>
      <c r="E97" s="185"/>
      <c r="F97" s="581"/>
      <c r="G97" s="188"/>
      <c r="H97" s="187"/>
      <c r="I97" s="188"/>
      <c r="J97" s="187"/>
      <c r="K97" s="188"/>
      <c r="L97" s="187"/>
    </row>
    <row r="98" spans="1:192">
      <c r="A98" s="155" t="s">
        <v>171</v>
      </c>
      <c r="B98" s="156"/>
      <c r="C98" s="156"/>
      <c r="D98" s="156"/>
      <c r="E98" s="156"/>
      <c r="F98" s="157"/>
      <c r="G98" s="158"/>
      <c r="H98" s="157"/>
      <c r="I98" s="158"/>
      <c r="J98" s="157"/>
      <c r="K98" s="158"/>
      <c r="L98" s="157"/>
    </row>
    <row r="99" spans="1:192">
      <c r="A99" s="155" t="s">
        <v>220</v>
      </c>
      <c r="B99" s="156"/>
      <c r="C99" s="156"/>
      <c r="D99" s="156"/>
      <c r="E99" s="156"/>
      <c r="F99" s="157"/>
      <c r="G99" s="158"/>
      <c r="H99" s="157"/>
      <c r="I99" s="158"/>
      <c r="J99" s="157"/>
      <c r="K99" s="158"/>
      <c r="L99" s="157"/>
    </row>
    <row r="100" spans="1:192">
      <c r="A100" s="160" t="s">
        <v>585</v>
      </c>
      <c r="B100" s="161"/>
      <c r="C100" s="161"/>
      <c r="D100" s="161"/>
      <c r="E100" s="161"/>
      <c r="F100" s="162"/>
      <c r="G100" s="162"/>
      <c r="H100" s="162"/>
      <c r="I100" s="162"/>
      <c r="J100" s="162"/>
      <c r="K100" s="162"/>
      <c r="L100" s="162"/>
    </row>
    <row r="101" spans="1:192">
      <c r="C101" s="661"/>
    </row>
    <row r="102" spans="1:192">
      <c r="A102" s="166"/>
      <c r="B102" s="166"/>
      <c r="C102" s="159" t="s">
        <v>45</v>
      </c>
      <c r="D102" s="167"/>
      <c r="E102" s="166"/>
      <c r="F102" s="623" t="s">
        <v>103</v>
      </c>
      <c r="G102" s="623"/>
      <c r="H102" s="623"/>
      <c r="I102" s="168"/>
      <c r="J102" s="623" t="s">
        <v>170</v>
      </c>
      <c r="K102" s="623"/>
      <c r="L102" s="623"/>
      <c r="M102" s="166"/>
      <c r="N102" s="166"/>
      <c r="O102" s="166"/>
      <c r="P102" s="166"/>
      <c r="Q102" s="166"/>
      <c r="R102" s="166"/>
      <c r="S102" s="166"/>
      <c r="T102" s="166"/>
      <c r="U102" s="166"/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/>
      <c r="AF102" s="166"/>
      <c r="AG102" s="166"/>
      <c r="AH102" s="166"/>
      <c r="AI102" s="166"/>
      <c r="AJ102" s="166"/>
      <c r="AK102" s="166"/>
      <c r="AL102" s="166"/>
      <c r="AM102" s="166"/>
      <c r="AN102" s="166"/>
      <c r="AO102" s="166"/>
      <c r="AP102" s="166"/>
      <c r="AQ102" s="166"/>
      <c r="AR102" s="166"/>
      <c r="AS102" s="166"/>
      <c r="AT102" s="166"/>
      <c r="AU102" s="166"/>
      <c r="AV102" s="166"/>
      <c r="AW102" s="166"/>
      <c r="AX102" s="166"/>
      <c r="AY102" s="166"/>
      <c r="AZ102" s="166"/>
      <c r="BA102" s="166"/>
      <c r="BB102" s="166"/>
      <c r="BC102" s="166"/>
      <c r="BD102" s="166"/>
      <c r="BE102" s="166"/>
      <c r="BF102" s="166"/>
      <c r="BG102" s="166"/>
      <c r="BH102" s="166"/>
      <c r="BI102" s="166"/>
      <c r="BJ102" s="166"/>
      <c r="BK102" s="166"/>
      <c r="BL102" s="166"/>
      <c r="BM102" s="166"/>
      <c r="BN102" s="166"/>
      <c r="BO102" s="166"/>
      <c r="BP102" s="166"/>
      <c r="BQ102" s="166"/>
      <c r="BR102" s="166"/>
      <c r="BS102" s="166"/>
      <c r="BT102" s="166"/>
      <c r="BU102" s="166"/>
      <c r="BV102" s="166"/>
      <c r="BW102" s="166"/>
      <c r="BX102" s="166"/>
      <c r="BY102" s="166"/>
      <c r="BZ102" s="166"/>
      <c r="CA102" s="166"/>
      <c r="CB102" s="166"/>
      <c r="CC102" s="166"/>
      <c r="CD102" s="166"/>
      <c r="CE102" s="166"/>
      <c r="CF102" s="166"/>
      <c r="CG102" s="166"/>
      <c r="CH102" s="166"/>
      <c r="CI102" s="166"/>
      <c r="CJ102" s="166"/>
      <c r="CK102" s="166"/>
      <c r="CL102" s="166"/>
      <c r="CM102" s="166"/>
      <c r="CN102" s="166"/>
      <c r="CO102" s="166"/>
      <c r="CP102" s="166"/>
      <c r="CQ102" s="166"/>
      <c r="CR102" s="166"/>
      <c r="CS102" s="166"/>
      <c r="CT102" s="166"/>
      <c r="CU102" s="166"/>
      <c r="CV102" s="166"/>
      <c r="CW102" s="166"/>
      <c r="CX102" s="166"/>
      <c r="CY102" s="166"/>
      <c r="CZ102" s="166"/>
      <c r="DA102" s="166"/>
      <c r="DB102" s="166"/>
      <c r="DC102" s="166"/>
      <c r="DD102" s="166"/>
      <c r="DE102" s="166"/>
      <c r="DF102" s="166"/>
      <c r="DG102" s="166"/>
      <c r="DH102" s="166"/>
      <c r="DI102" s="166"/>
      <c r="DJ102" s="166"/>
      <c r="DK102" s="166"/>
      <c r="DL102" s="166"/>
      <c r="DM102" s="166"/>
      <c r="DN102" s="166"/>
      <c r="DO102" s="166"/>
      <c r="DP102" s="166"/>
      <c r="DQ102" s="166"/>
      <c r="DR102" s="166"/>
      <c r="DS102" s="166"/>
      <c r="DT102" s="166"/>
      <c r="DU102" s="166"/>
      <c r="DV102" s="166"/>
      <c r="DW102" s="166"/>
      <c r="DX102" s="166"/>
      <c r="DY102" s="166"/>
      <c r="DZ102" s="166"/>
      <c r="EA102" s="166"/>
      <c r="EB102" s="166"/>
      <c r="EC102" s="166"/>
      <c r="ED102" s="166"/>
      <c r="EE102" s="166"/>
      <c r="EF102" s="166"/>
      <c r="EG102" s="166"/>
      <c r="EH102" s="166"/>
      <c r="EI102" s="166"/>
      <c r="EJ102" s="166"/>
      <c r="EK102" s="166"/>
      <c r="EL102" s="166"/>
      <c r="EM102" s="166"/>
      <c r="EN102" s="166"/>
      <c r="EO102" s="166"/>
      <c r="EP102" s="166"/>
      <c r="EQ102" s="166"/>
      <c r="ER102" s="166"/>
      <c r="ES102" s="166"/>
      <c r="ET102" s="166"/>
      <c r="EU102" s="166"/>
      <c r="EV102" s="166"/>
      <c r="EW102" s="166"/>
      <c r="EX102" s="166"/>
      <c r="EY102" s="166"/>
      <c r="EZ102" s="166"/>
      <c r="FA102" s="166"/>
      <c r="FB102" s="166"/>
      <c r="FC102" s="166"/>
      <c r="FD102" s="166"/>
      <c r="FE102" s="166"/>
      <c r="FF102" s="166"/>
      <c r="FG102" s="166"/>
      <c r="FH102" s="166"/>
      <c r="FI102" s="166"/>
      <c r="FJ102" s="166"/>
      <c r="FK102" s="166"/>
      <c r="FL102" s="166"/>
      <c r="FM102" s="166"/>
      <c r="FN102" s="166"/>
      <c r="FO102" s="166"/>
      <c r="FP102" s="166"/>
      <c r="FQ102" s="166"/>
      <c r="FR102" s="166"/>
      <c r="FS102" s="166"/>
      <c r="FT102" s="166"/>
      <c r="FU102" s="166"/>
      <c r="FV102" s="166"/>
      <c r="FW102" s="166"/>
      <c r="FX102" s="166"/>
      <c r="FY102" s="166"/>
      <c r="FZ102" s="166"/>
      <c r="GA102" s="166"/>
      <c r="GB102" s="166"/>
      <c r="GC102" s="166"/>
      <c r="GD102" s="166"/>
      <c r="GE102" s="166"/>
      <c r="GF102" s="166"/>
      <c r="GG102" s="166"/>
      <c r="GH102" s="166"/>
      <c r="GI102" s="166"/>
      <c r="GJ102" s="166"/>
    </row>
    <row r="103" spans="1:192">
      <c r="A103" s="166"/>
      <c r="B103" s="166"/>
      <c r="C103" s="166"/>
      <c r="D103" s="167"/>
      <c r="E103" s="166"/>
      <c r="F103" s="36" t="s">
        <v>583</v>
      </c>
      <c r="G103" s="37"/>
      <c r="H103" s="36" t="s">
        <v>158</v>
      </c>
      <c r="I103" s="37"/>
      <c r="J103" s="36" t="s">
        <v>583</v>
      </c>
      <c r="K103" s="37"/>
      <c r="L103" s="36" t="s">
        <v>158</v>
      </c>
      <c r="M103" s="166"/>
      <c r="N103" s="166"/>
      <c r="O103" s="166"/>
      <c r="P103" s="166"/>
      <c r="Q103" s="166"/>
      <c r="R103" s="166"/>
      <c r="S103" s="166"/>
      <c r="T103" s="166"/>
      <c r="U103" s="166"/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/>
      <c r="AF103" s="166"/>
      <c r="AG103" s="166"/>
      <c r="AH103" s="166"/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  <c r="BI103" s="166"/>
      <c r="BJ103" s="166"/>
      <c r="BK103" s="166"/>
      <c r="BL103" s="166"/>
      <c r="BM103" s="166"/>
      <c r="BN103" s="166"/>
      <c r="BO103" s="166"/>
      <c r="BP103" s="166"/>
      <c r="BQ103" s="166"/>
      <c r="BR103" s="166"/>
      <c r="BS103" s="166"/>
      <c r="BT103" s="166"/>
      <c r="BU103" s="166"/>
      <c r="BV103" s="166"/>
      <c r="BW103" s="166"/>
      <c r="BX103" s="166"/>
      <c r="BY103" s="166"/>
      <c r="BZ103" s="166"/>
      <c r="CA103" s="166"/>
      <c r="CB103" s="166"/>
      <c r="CC103" s="166"/>
      <c r="CD103" s="166"/>
      <c r="CE103" s="166"/>
      <c r="CF103" s="166"/>
      <c r="CG103" s="166"/>
      <c r="CH103" s="166"/>
      <c r="CI103" s="166"/>
      <c r="CJ103" s="166"/>
      <c r="CK103" s="166"/>
      <c r="CL103" s="166"/>
      <c r="CM103" s="166"/>
      <c r="CN103" s="166"/>
      <c r="CO103" s="166"/>
      <c r="CP103" s="166"/>
      <c r="CQ103" s="166"/>
      <c r="CR103" s="166"/>
      <c r="CS103" s="166"/>
      <c r="CT103" s="166"/>
      <c r="CU103" s="166"/>
      <c r="CV103" s="166"/>
      <c r="CW103" s="166"/>
      <c r="CX103" s="166"/>
      <c r="CY103" s="166"/>
      <c r="CZ103" s="166"/>
      <c r="DA103" s="166"/>
      <c r="DB103" s="166"/>
      <c r="DC103" s="166"/>
      <c r="DD103" s="166"/>
      <c r="DE103" s="166"/>
      <c r="DF103" s="166"/>
      <c r="DG103" s="166"/>
      <c r="DH103" s="166"/>
      <c r="DI103" s="166"/>
      <c r="DJ103" s="166"/>
      <c r="DK103" s="166"/>
      <c r="DL103" s="166"/>
      <c r="DM103" s="166"/>
      <c r="DN103" s="166"/>
      <c r="DO103" s="166"/>
      <c r="DP103" s="166"/>
      <c r="DQ103" s="166"/>
      <c r="DR103" s="166"/>
      <c r="DS103" s="166"/>
      <c r="DT103" s="166"/>
      <c r="DU103" s="166"/>
      <c r="DV103" s="166"/>
      <c r="DW103" s="166"/>
      <c r="DX103" s="166"/>
      <c r="DY103" s="166"/>
      <c r="DZ103" s="166"/>
      <c r="EA103" s="166"/>
      <c r="EB103" s="166"/>
      <c r="EC103" s="166"/>
      <c r="ED103" s="166"/>
      <c r="EE103" s="166"/>
      <c r="EF103" s="166"/>
      <c r="EG103" s="166"/>
      <c r="EH103" s="166"/>
      <c r="EI103" s="166"/>
      <c r="EJ103" s="166"/>
      <c r="EK103" s="166"/>
      <c r="EL103" s="166"/>
      <c r="EM103" s="166"/>
      <c r="EN103" s="166"/>
      <c r="EO103" s="166"/>
      <c r="EP103" s="166"/>
      <c r="EQ103" s="166"/>
      <c r="ER103" s="166"/>
      <c r="ES103" s="166"/>
      <c r="ET103" s="166"/>
      <c r="EU103" s="166"/>
      <c r="EV103" s="166"/>
      <c r="EW103" s="166"/>
      <c r="EX103" s="166"/>
      <c r="EY103" s="166"/>
      <c r="EZ103" s="166"/>
      <c r="FA103" s="166"/>
      <c r="FB103" s="166"/>
      <c r="FC103" s="166"/>
      <c r="FD103" s="166"/>
      <c r="FE103" s="166"/>
      <c r="FF103" s="166"/>
      <c r="FG103" s="166"/>
      <c r="FH103" s="166"/>
      <c r="FI103" s="166"/>
      <c r="FJ103" s="166"/>
      <c r="FK103" s="166"/>
      <c r="FL103" s="166"/>
      <c r="FM103" s="166"/>
      <c r="FN103" s="166"/>
      <c r="FO103" s="166"/>
      <c r="FP103" s="166"/>
      <c r="FQ103" s="166"/>
      <c r="FR103" s="166"/>
      <c r="FS103" s="166"/>
      <c r="FT103" s="166"/>
      <c r="FU103" s="166"/>
      <c r="FV103" s="166"/>
      <c r="FW103" s="166"/>
      <c r="FX103" s="166"/>
      <c r="FY103" s="166"/>
      <c r="FZ103" s="166"/>
      <c r="GA103" s="166"/>
      <c r="GB103" s="166"/>
      <c r="GC103" s="166"/>
      <c r="GD103" s="166"/>
      <c r="GE103" s="166"/>
      <c r="GF103" s="166"/>
      <c r="GG103" s="166"/>
      <c r="GH103" s="166"/>
      <c r="GI103" s="166"/>
      <c r="GJ103" s="166"/>
    </row>
    <row r="104" spans="1:192">
      <c r="C104" s="166"/>
      <c r="D104" s="171" t="s">
        <v>2</v>
      </c>
      <c r="F104" s="172" t="s">
        <v>3</v>
      </c>
      <c r="G104" s="170"/>
      <c r="H104" s="172" t="s">
        <v>3</v>
      </c>
      <c r="I104" s="170"/>
      <c r="J104" s="172" t="s">
        <v>3</v>
      </c>
      <c r="K104" s="170"/>
      <c r="L104" s="172" t="s">
        <v>3</v>
      </c>
    </row>
    <row r="105" spans="1:192">
      <c r="A105" s="173" t="s">
        <v>129</v>
      </c>
      <c r="E105" s="203"/>
      <c r="F105" s="174"/>
      <c r="G105" s="204"/>
      <c r="H105" s="174"/>
      <c r="I105" s="204"/>
      <c r="J105" s="174"/>
      <c r="K105" s="176"/>
      <c r="L105" s="174"/>
    </row>
    <row r="106" spans="1:192">
      <c r="A106" s="159" t="s">
        <v>221</v>
      </c>
      <c r="E106" s="203"/>
      <c r="F106" s="176">
        <v>1800000000</v>
      </c>
      <c r="G106" s="176"/>
      <c r="H106" s="176">
        <v>18034553243</v>
      </c>
      <c r="I106" s="176"/>
      <c r="J106" s="176">
        <v>1800000000</v>
      </c>
      <c r="K106" s="176"/>
      <c r="L106" s="174">
        <v>18034553243</v>
      </c>
    </row>
    <row r="107" spans="1:192">
      <c r="A107" s="159" t="s">
        <v>130</v>
      </c>
      <c r="E107" s="203"/>
      <c r="F107" s="176">
        <v>-4250000000</v>
      </c>
      <c r="G107" s="176"/>
      <c r="H107" s="176">
        <v>-15218657818</v>
      </c>
      <c r="I107" s="176"/>
      <c r="J107" s="176">
        <v>-4250000000</v>
      </c>
      <c r="K107" s="176"/>
      <c r="L107" s="174">
        <v>-15218657818</v>
      </c>
    </row>
    <row r="108" spans="1:192">
      <c r="A108" s="159" t="s">
        <v>502</v>
      </c>
      <c r="E108" s="203"/>
      <c r="F108" s="176">
        <v>0</v>
      </c>
      <c r="G108" s="176"/>
      <c r="H108" s="176">
        <v>-40000000</v>
      </c>
      <c r="I108" s="176"/>
      <c r="J108" s="176">
        <v>-3909146255</v>
      </c>
      <c r="K108" s="176"/>
      <c r="L108" s="174">
        <v>-4603957766</v>
      </c>
    </row>
    <row r="109" spans="1:192">
      <c r="A109" s="159" t="s">
        <v>503</v>
      </c>
      <c r="E109" s="203"/>
      <c r="F109" s="176">
        <v>0</v>
      </c>
      <c r="G109" s="566"/>
      <c r="H109" s="176">
        <v>0</v>
      </c>
      <c r="I109" s="566"/>
      <c r="J109" s="176">
        <v>4848702590</v>
      </c>
      <c r="K109" s="566"/>
      <c r="L109" s="174">
        <v>12171865440</v>
      </c>
    </row>
    <row r="110" spans="1:192">
      <c r="A110" s="159" t="s">
        <v>226</v>
      </c>
      <c r="E110" s="203"/>
      <c r="F110" s="176">
        <v>0</v>
      </c>
      <c r="G110" s="176"/>
      <c r="H110" s="176">
        <v>10894010000</v>
      </c>
      <c r="I110" s="176"/>
      <c r="J110" s="176">
        <v>0</v>
      </c>
      <c r="K110" s="176"/>
      <c r="L110" s="174">
        <v>500000000</v>
      </c>
    </row>
    <row r="111" spans="1:192">
      <c r="A111" s="159" t="s">
        <v>136</v>
      </c>
      <c r="E111" s="203"/>
      <c r="F111" s="176">
        <v>-6500000000</v>
      </c>
      <c r="G111" s="176"/>
      <c r="H111" s="176">
        <v>-1507993920</v>
      </c>
      <c r="I111" s="176"/>
      <c r="J111" s="176">
        <v>0</v>
      </c>
      <c r="K111" s="176"/>
      <c r="L111" s="174">
        <v>-1350118920</v>
      </c>
    </row>
    <row r="112" spans="1:192">
      <c r="A112" s="159" t="s">
        <v>131</v>
      </c>
      <c r="E112" s="203"/>
      <c r="F112" s="176">
        <v>4000000000</v>
      </c>
      <c r="G112" s="176"/>
      <c r="H112" s="176">
        <v>0</v>
      </c>
      <c r="I112" s="176"/>
      <c r="J112" s="176">
        <v>0</v>
      </c>
      <c r="K112" s="176"/>
      <c r="L112" s="174">
        <v>0</v>
      </c>
    </row>
    <row r="113" spans="1:14">
      <c r="A113" s="159" t="s">
        <v>132</v>
      </c>
      <c r="E113" s="203"/>
      <c r="F113" s="176">
        <v>-2300000000</v>
      </c>
      <c r="G113" s="176"/>
      <c r="H113" s="176">
        <v>-1500000000</v>
      </c>
      <c r="I113" s="176"/>
      <c r="J113" s="176">
        <v>-2300000000</v>
      </c>
      <c r="K113" s="176"/>
      <c r="L113" s="174">
        <v>-1500000000</v>
      </c>
    </row>
    <row r="114" spans="1:14">
      <c r="A114" s="159" t="s">
        <v>133</v>
      </c>
      <c r="E114" s="203"/>
      <c r="F114" s="176">
        <v>-7463400</v>
      </c>
      <c r="G114" s="176"/>
      <c r="H114" s="176">
        <v>0</v>
      </c>
      <c r="I114" s="176"/>
      <c r="J114" s="176">
        <v>0</v>
      </c>
      <c r="K114" s="176"/>
      <c r="L114" s="174">
        <v>0</v>
      </c>
    </row>
    <row r="115" spans="1:14">
      <c r="A115" s="159" t="s">
        <v>712</v>
      </c>
      <c r="E115" s="203"/>
      <c r="F115" s="176">
        <v>3182841248</v>
      </c>
      <c r="G115" s="176"/>
      <c r="H115" s="176">
        <v>0</v>
      </c>
      <c r="I115" s="176"/>
      <c r="J115" s="176">
        <v>0</v>
      </c>
      <c r="K115" s="176"/>
      <c r="L115" s="174">
        <v>0</v>
      </c>
    </row>
    <row r="116" spans="1:14">
      <c r="A116" s="159" t="s">
        <v>711</v>
      </c>
      <c r="E116" s="203"/>
      <c r="F116" s="176">
        <v>2664268992</v>
      </c>
      <c r="G116" s="176"/>
      <c r="H116" s="176">
        <v>0</v>
      </c>
      <c r="I116" s="176"/>
      <c r="J116" s="176">
        <v>0</v>
      </c>
      <c r="K116" s="176"/>
      <c r="L116" s="174">
        <v>0</v>
      </c>
    </row>
    <row r="117" spans="1:14">
      <c r="A117" s="159" t="s">
        <v>225</v>
      </c>
      <c r="E117" s="203"/>
      <c r="F117" s="176">
        <v>0</v>
      </c>
      <c r="G117" s="176"/>
      <c r="H117" s="176">
        <v>0</v>
      </c>
      <c r="I117" s="176"/>
      <c r="J117" s="176">
        <v>-43313982</v>
      </c>
      <c r="K117" s="176"/>
      <c r="L117" s="174">
        <v>39222953</v>
      </c>
    </row>
    <row r="118" spans="1:14">
      <c r="A118" s="159" t="s">
        <v>134</v>
      </c>
      <c r="E118" s="203"/>
      <c r="F118" s="176">
        <v>0</v>
      </c>
      <c r="G118" s="176"/>
      <c r="H118" s="176">
        <v>0</v>
      </c>
      <c r="I118" s="176"/>
      <c r="J118" s="176">
        <v>-96820</v>
      </c>
      <c r="K118" s="176"/>
      <c r="L118" s="174">
        <v>-42000</v>
      </c>
    </row>
    <row r="119" spans="1:14">
      <c r="A119" s="159" t="s">
        <v>91</v>
      </c>
      <c r="D119" s="208"/>
      <c r="E119" s="203"/>
      <c r="F119" s="176">
        <v>-3404359987</v>
      </c>
      <c r="G119" s="176"/>
      <c r="H119" s="176">
        <v>-1371902091</v>
      </c>
      <c r="I119" s="176"/>
      <c r="J119" s="176">
        <v>-3404358529</v>
      </c>
      <c r="K119" s="176"/>
      <c r="L119" s="174">
        <v>-1011901544</v>
      </c>
    </row>
    <row r="120" spans="1:14">
      <c r="A120" s="181" t="s">
        <v>724</v>
      </c>
      <c r="E120" s="203"/>
      <c r="F120" s="179">
        <v>5767504</v>
      </c>
      <c r="G120" s="176"/>
      <c r="H120" s="179">
        <v>-20</v>
      </c>
      <c r="I120" s="176"/>
      <c r="J120" s="179">
        <v>0</v>
      </c>
      <c r="K120" s="176"/>
      <c r="L120" s="179">
        <v>0</v>
      </c>
    </row>
    <row r="121" spans="1:14" ht="8.1" customHeight="1">
      <c r="D121" s="202"/>
      <c r="E121" s="203"/>
      <c r="F121" s="176"/>
      <c r="G121" s="205"/>
      <c r="H121" s="176"/>
      <c r="I121" s="205"/>
      <c r="J121" s="176"/>
      <c r="K121" s="177"/>
      <c r="L121" s="176"/>
    </row>
    <row r="122" spans="1:14">
      <c r="A122" s="173" t="s">
        <v>227</v>
      </c>
      <c r="E122" s="203"/>
      <c r="F122" s="179">
        <f>SUM(F106:F121)</f>
        <v>-4808945643</v>
      </c>
      <c r="G122" s="177"/>
      <c r="H122" s="179">
        <f>SUM(H106:H121)</f>
        <v>9290009394</v>
      </c>
      <c r="I122" s="177"/>
      <c r="J122" s="179">
        <f>SUM(J106:J121)</f>
        <v>-7258212996</v>
      </c>
      <c r="K122" s="176"/>
      <c r="L122" s="179">
        <f>SUM(L106:L121)</f>
        <v>7060963588</v>
      </c>
    </row>
    <row r="123" spans="1:14" ht="8.1" customHeight="1">
      <c r="E123" s="203"/>
      <c r="G123" s="205"/>
      <c r="I123" s="205"/>
      <c r="K123" s="177"/>
      <c r="L123" s="174"/>
    </row>
    <row r="124" spans="1:14">
      <c r="A124" s="173" t="s">
        <v>139</v>
      </c>
      <c r="E124" s="203"/>
      <c r="F124" s="174">
        <v>-758852568</v>
      </c>
      <c r="G124" s="177"/>
      <c r="H124" s="174">
        <v>928146663.14999962</v>
      </c>
      <c r="I124" s="177"/>
      <c r="J124" s="174">
        <v>-542251797</v>
      </c>
      <c r="K124" s="174"/>
      <c r="L124" s="174">
        <v>-248372184</v>
      </c>
    </row>
    <row r="125" spans="1:14">
      <c r="A125" s="159" t="s">
        <v>505</v>
      </c>
      <c r="E125" s="203"/>
      <c r="F125" s="174">
        <v>2403686060</v>
      </c>
      <c r="G125" s="177"/>
      <c r="H125" s="174">
        <v>1475613992</v>
      </c>
      <c r="I125" s="177"/>
      <c r="J125" s="174">
        <v>748077021</v>
      </c>
      <c r="K125" s="174"/>
      <c r="L125" s="174">
        <v>996449205</v>
      </c>
    </row>
    <row r="126" spans="1:14">
      <c r="A126" s="159" t="s">
        <v>695</v>
      </c>
      <c r="E126" s="203"/>
      <c r="F126" s="179">
        <v>-27929608</v>
      </c>
      <c r="G126" s="176"/>
      <c r="H126" s="179">
        <v>-74595</v>
      </c>
      <c r="I126" s="176"/>
      <c r="J126" s="179">
        <v>0</v>
      </c>
      <c r="K126" s="174"/>
      <c r="L126" s="179">
        <v>0</v>
      </c>
    </row>
    <row r="127" spans="1:14" ht="8.1" customHeight="1">
      <c r="D127" s="208"/>
      <c r="E127" s="203"/>
      <c r="F127" s="176"/>
      <c r="G127" s="177"/>
      <c r="H127" s="176"/>
      <c r="I127" s="177"/>
      <c r="J127" s="176"/>
      <c r="K127" s="174"/>
      <c r="L127" s="176"/>
    </row>
    <row r="128" spans="1:14" ht="18.75" thickBot="1">
      <c r="A128" s="173" t="s">
        <v>506</v>
      </c>
      <c r="D128" s="208"/>
      <c r="E128" s="203"/>
      <c r="F128" s="210">
        <f>SUM(F124:F127)</f>
        <v>1616903884</v>
      </c>
      <c r="G128" s="177"/>
      <c r="H128" s="210">
        <f>SUM(H124:H127)</f>
        <v>2403686060.1499996</v>
      </c>
      <c r="I128" s="177"/>
      <c r="J128" s="210">
        <f>SUM(J124:J127)</f>
        <v>205825224</v>
      </c>
      <c r="K128" s="174"/>
      <c r="L128" s="210">
        <f>SUM(L124:L127)</f>
        <v>748077021</v>
      </c>
      <c r="N128" s="178"/>
    </row>
    <row r="129" spans="1:12" ht="18.75" thickTop="1">
      <c r="D129" s="209"/>
      <c r="E129" s="207"/>
      <c r="F129" s="211"/>
      <c r="G129" s="212"/>
      <c r="H129" s="211"/>
      <c r="I129" s="212"/>
      <c r="J129" s="211"/>
      <c r="K129" s="216"/>
      <c r="L129" s="211"/>
    </row>
    <row r="130" spans="1:12">
      <c r="A130" s="213" t="s">
        <v>142</v>
      </c>
      <c r="B130" s="214"/>
      <c r="D130" s="214"/>
      <c r="E130" s="214"/>
      <c r="F130" s="206"/>
      <c r="G130" s="215"/>
      <c r="H130" s="206"/>
      <c r="I130" s="215"/>
      <c r="J130" s="206"/>
      <c r="K130" s="216"/>
      <c r="L130" s="206"/>
    </row>
    <row r="131" spans="1:12">
      <c r="A131" s="181" t="s">
        <v>230</v>
      </c>
      <c r="B131" s="214"/>
      <c r="C131" s="214"/>
      <c r="D131" s="217"/>
      <c r="E131" s="214"/>
      <c r="F131" s="174">
        <v>0</v>
      </c>
      <c r="G131" s="215"/>
      <c r="H131" s="174">
        <v>0</v>
      </c>
      <c r="I131" s="215"/>
      <c r="J131" s="174">
        <v>0</v>
      </c>
      <c r="K131" s="215"/>
      <c r="L131" s="174">
        <v>4335619244</v>
      </c>
    </row>
    <row r="132" spans="1:12">
      <c r="A132" s="181" t="s">
        <v>231</v>
      </c>
      <c r="B132" s="214"/>
      <c r="C132" s="214"/>
      <c r="D132" s="217"/>
      <c r="E132" s="214"/>
      <c r="F132" s="174">
        <v>0</v>
      </c>
      <c r="G132" s="215"/>
      <c r="H132" s="174">
        <v>0</v>
      </c>
      <c r="I132" s="215"/>
      <c r="J132" s="174">
        <v>0</v>
      </c>
      <c r="K132" s="215"/>
      <c r="L132" s="174">
        <v>142500003</v>
      </c>
    </row>
    <row r="133" spans="1:12">
      <c r="A133" s="181" t="s">
        <v>459</v>
      </c>
      <c r="B133" s="214"/>
      <c r="C133" s="214"/>
      <c r="D133" s="217"/>
      <c r="E133" s="214"/>
      <c r="F133" s="174">
        <v>0</v>
      </c>
      <c r="G133" s="216"/>
      <c r="H133" s="174">
        <v>0</v>
      </c>
      <c r="I133" s="216"/>
      <c r="J133" s="174">
        <v>0</v>
      </c>
      <c r="K133" s="216"/>
      <c r="L133" s="174">
        <v>240000000</v>
      </c>
    </row>
    <row r="134" spans="1:12">
      <c r="A134" s="181" t="s">
        <v>229</v>
      </c>
      <c r="B134" s="181"/>
      <c r="C134" s="214"/>
      <c r="D134" s="181"/>
      <c r="E134" s="181"/>
      <c r="F134" s="174"/>
      <c r="G134" s="216"/>
      <c r="H134" s="174"/>
      <c r="I134" s="216"/>
      <c r="J134" s="174"/>
      <c r="K134" s="216"/>
      <c r="L134" s="206"/>
    </row>
    <row r="135" spans="1:12">
      <c r="A135" s="214"/>
      <c r="B135" s="214" t="s">
        <v>143</v>
      </c>
      <c r="D135" s="217" t="s">
        <v>720</v>
      </c>
      <c r="E135" s="214"/>
      <c r="F135" s="174">
        <v>498371128</v>
      </c>
      <c r="G135" s="216"/>
      <c r="H135" s="174">
        <v>259722634</v>
      </c>
      <c r="I135" s="216"/>
      <c r="J135" s="174">
        <v>0</v>
      </c>
      <c r="K135" s="216"/>
      <c r="L135" s="174">
        <v>1041319</v>
      </c>
    </row>
    <row r="136" spans="1:12">
      <c r="A136" s="181" t="s">
        <v>144</v>
      </c>
      <c r="B136" s="214"/>
      <c r="C136" s="214"/>
      <c r="D136" s="217"/>
      <c r="E136" s="214"/>
      <c r="F136" s="174"/>
      <c r="G136" s="216"/>
      <c r="H136" s="174"/>
      <c r="I136" s="216"/>
      <c r="J136" s="174"/>
      <c r="K136" s="216"/>
      <c r="L136" s="174"/>
    </row>
    <row r="137" spans="1:12">
      <c r="A137" s="181"/>
      <c r="B137" s="214" t="s">
        <v>233</v>
      </c>
      <c r="C137" s="214"/>
      <c r="D137" s="217" t="s">
        <v>720</v>
      </c>
      <c r="E137" s="214"/>
      <c r="F137" s="174">
        <v>0</v>
      </c>
      <c r="G137" s="216"/>
      <c r="H137" s="174">
        <v>193597273</v>
      </c>
      <c r="I137" s="216"/>
      <c r="J137" s="174">
        <v>0</v>
      </c>
      <c r="K137" s="216"/>
      <c r="L137" s="174">
        <v>0</v>
      </c>
    </row>
    <row r="138" spans="1:12">
      <c r="A138" s="181" t="s">
        <v>144</v>
      </c>
      <c r="B138" s="214"/>
      <c r="C138" s="214"/>
      <c r="D138" s="217"/>
      <c r="E138" s="214"/>
      <c r="F138" s="159"/>
      <c r="G138" s="166"/>
      <c r="H138" s="159"/>
      <c r="I138" s="166"/>
      <c r="J138" s="159"/>
      <c r="K138" s="166"/>
      <c r="L138" s="174"/>
    </row>
    <row r="139" spans="1:12">
      <c r="A139" s="181"/>
      <c r="B139" s="214" t="s">
        <v>8</v>
      </c>
      <c r="C139" s="214"/>
      <c r="D139" s="217">
        <v>10</v>
      </c>
      <c r="E139" s="214"/>
      <c r="F139" s="174">
        <v>471713129</v>
      </c>
      <c r="H139" s="174">
        <v>0</v>
      </c>
      <c r="J139" s="174">
        <v>0</v>
      </c>
      <c r="L139" s="174">
        <v>0</v>
      </c>
    </row>
    <row r="140" spans="1:12">
      <c r="A140" s="181" t="s">
        <v>714</v>
      </c>
      <c r="B140" s="214"/>
      <c r="C140" s="214"/>
      <c r="D140" s="217"/>
      <c r="E140" s="214"/>
      <c r="F140" s="174">
        <v>71150128</v>
      </c>
      <c r="G140" s="216"/>
      <c r="H140" s="174">
        <v>0</v>
      </c>
      <c r="I140" s="216"/>
      <c r="J140" s="174">
        <v>1102345</v>
      </c>
      <c r="K140" s="216"/>
      <c r="L140" s="174">
        <v>0</v>
      </c>
    </row>
    <row r="141" spans="1:12">
      <c r="A141" s="181" t="s">
        <v>234</v>
      </c>
      <c r="B141" s="214"/>
      <c r="C141" s="214"/>
      <c r="D141" s="217"/>
      <c r="E141" s="214"/>
      <c r="F141" s="174">
        <v>0</v>
      </c>
      <c r="G141" s="216"/>
      <c r="H141" s="174">
        <v>0</v>
      </c>
      <c r="I141" s="216"/>
      <c r="J141" s="174">
        <v>0</v>
      </c>
      <c r="K141" s="216"/>
      <c r="L141" s="174">
        <v>4480999980</v>
      </c>
    </row>
    <row r="142" spans="1:12">
      <c r="A142" s="181"/>
      <c r="B142" s="214"/>
      <c r="C142" s="214"/>
      <c r="D142" s="217"/>
      <c r="E142" s="214"/>
      <c r="F142" s="174"/>
      <c r="G142" s="216"/>
      <c r="H142" s="174"/>
      <c r="I142" s="216"/>
      <c r="J142" s="174"/>
      <c r="K142" s="216"/>
      <c r="L142" s="174"/>
    </row>
    <row r="143" spans="1:12">
      <c r="A143" s="181"/>
      <c r="B143" s="214"/>
      <c r="C143" s="214"/>
      <c r="D143" s="217"/>
      <c r="E143" s="214"/>
      <c r="F143" s="174"/>
      <c r="G143" s="216"/>
      <c r="H143" s="174"/>
      <c r="I143" s="216"/>
      <c r="J143" s="174"/>
      <c r="K143" s="216"/>
      <c r="L143" s="174"/>
    </row>
    <row r="144" spans="1:12">
      <c r="A144" s="181"/>
      <c r="B144" s="214"/>
      <c r="C144" s="214"/>
      <c r="D144" s="217"/>
      <c r="E144" s="214"/>
      <c r="F144" s="174"/>
      <c r="G144" s="216"/>
      <c r="H144" s="174"/>
      <c r="I144" s="216"/>
      <c r="J144" s="174"/>
      <c r="K144" s="216"/>
      <c r="L144" s="174"/>
    </row>
    <row r="145" spans="1:12" ht="8.25" customHeight="1">
      <c r="A145" s="181"/>
      <c r="B145" s="214"/>
      <c r="C145" s="214"/>
      <c r="D145" s="217"/>
      <c r="E145" s="214"/>
      <c r="F145" s="174"/>
      <c r="G145" s="216"/>
      <c r="H145" s="174"/>
      <c r="I145" s="216"/>
      <c r="J145" s="174"/>
      <c r="K145" s="216"/>
      <c r="L145" s="174"/>
    </row>
    <row r="146" spans="1:12" ht="21.95" customHeight="1">
      <c r="A146" s="185" t="s">
        <v>179</v>
      </c>
      <c r="B146" s="185"/>
      <c r="C146" s="662"/>
      <c r="D146" s="186"/>
      <c r="E146" s="185"/>
      <c r="F146" s="187"/>
      <c r="G146" s="188"/>
      <c r="H146" s="187"/>
      <c r="I146" s="188"/>
      <c r="J146" s="187"/>
      <c r="K146" s="188"/>
      <c r="L146" s="187"/>
    </row>
  </sheetData>
  <mergeCells count="6">
    <mergeCell ref="F102:H102"/>
    <mergeCell ref="J102:L102"/>
    <mergeCell ref="F5:H5"/>
    <mergeCell ref="J5:L5"/>
    <mergeCell ref="F52:H52"/>
    <mergeCell ref="J52:L52"/>
  </mergeCells>
  <pageMargins left="0.8" right="0.5" top="0.5" bottom="0.6" header="0.49" footer="0.4"/>
  <pageSetup paperSize="9" scale="95" firstPageNumber="12" orientation="portrait" useFirstPageNumber="1" horizontalDpi="1200" verticalDpi="1200" r:id="rId1"/>
  <headerFooter>
    <oddFooter>&amp;R&amp;"Angsana New,Regular"&amp;12&amp;P</oddFooter>
  </headerFooter>
  <rowBreaks count="2" manualBreakCount="2">
    <brk id="47" max="16383" man="1"/>
    <brk id="9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0066"/>
  </sheetPr>
  <dimension ref="A1"/>
  <sheetViews>
    <sheetView workbookViewId="0">
      <selection activeCell="D17" sqref="D17"/>
    </sheetView>
  </sheetViews>
  <sheetFormatPr defaultRowHeight="21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10</vt:i4>
      </vt:variant>
    </vt:vector>
  </HeadingPairs>
  <TitlesOfParts>
    <vt:vector size="27" baseType="lpstr">
      <vt:lpstr>BS(T)5-7</vt:lpstr>
      <vt:lpstr>งบกำไรขาดทุน 8-9</vt:lpstr>
      <vt:lpstr>10 CONSO (T)</vt:lpstr>
      <vt:lpstr>11HRD(T)</vt:lpstr>
      <vt:lpstr>CF_TH</vt:lpstr>
      <vt:lpstr>CF Thai 12-14</vt:lpstr>
      <vt:lpstr>CF_TH_PGW (Print Ver003)</vt:lpstr>
      <vt:lpstr>CF_TH_12-14 </vt:lpstr>
      <vt:lpstr>ENG &gt;&gt;&gt;</vt:lpstr>
      <vt:lpstr>FS(E)-BS 4-6 </vt:lpstr>
      <vt:lpstr>FS(E)-PL(Yr) 7-8</vt:lpstr>
      <vt:lpstr>9 CE CONSO (E)</vt:lpstr>
      <vt:lpstr>10 CE HRD (E)</vt:lpstr>
      <vt:lpstr>CF_11-13EN.     </vt:lpstr>
      <vt:lpstr>CF_11-13EN. ไม่ใช้</vt:lpstr>
      <vt:lpstr>CF_TH_12-14ไม่ใช้</vt:lpstr>
      <vt:lpstr>CF_EN</vt:lpstr>
      <vt:lpstr>'10 CE HRD (E)'!Print_Area</vt:lpstr>
      <vt:lpstr>'10 CONSO (T)'!Print_Area</vt:lpstr>
      <vt:lpstr>'9 CE CONSO (E)'!Print_Area</vt:lpstr>
      <vt:lpstr>'CF Thai 12-14'!Print_Area</vt:lpstr>
      <vt:lpstr>'CF_11-13EN.     '!Print_Area</vt:lpstr>
      <vt:lpstr>CF_TH!Print_Area</vt:lpstr>
      <vt:lpstr>'CF_TH_12-14ไม่ใช้'!Print_Area</vt:lpstr>
      <vt:lpstr>'CF_TH_PGW (Print Ver003)'!Print_Area</vt:lpstr>
      <vt:lpstr>'FS(E)-BS 4-6 '!Print_Area</vt:lpstr>
      <vt:lpstr>'FS(E)-PL(Yr) 7-8'!Print_Area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Duangporn Pongvitaya</cp:lastModifiedBy>
  <cp:lastPrinted>2018-02-20T03:00:15Z</cp:lastPrinted>
  <dcterms:created xsi:type="dcterms:W3CDTF">2016-02-18T12:46:41Z</dcterms:created>
  <dcterms:modified xsi:type="dcterms:W3CDTF">2018-02-20T03:00:19Z</dcterms:modified>
</cp:coreProperties>
</file>